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unca\OneDrive\Masaüstü\Çalışmalarım\01-İSG EVRİMİ\DASHBOARD\İSG DASHBOARD-2\"/>
    </mc:Choice>
  </mc:AlternateContent>
  <xr:revisionPtr revIDLastSave="0" documentId="13_ncr:1_{B1C75910-94D6-4F9C-B5BF-F7435C2476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hboard" sheetId="1" r:id="rId1"/>
    <sheet name="Data" sheetId="3" r:id="rId2"/>
    <sheet name="Data-2 " sheetId="2" state="hidden" r:id="rId3"/>
  </sheets>
  <definedNames>
    <definedName name="_xlnm._FilterDatabase" localSheetId="1" hidden="1">Data!$A$1:$T$71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B26" i="2" a="1"/>
  <c r="B26" i="2" s="1"/>
  <c r="C47" i="2" a="1"/>
  <c r="C47" i="2" s="1"/>
  <c r="D47" i="2" a="1"/>
  <c r="D47" i="2" s="1"/>
  <c r="E47" i="2" a="1"/>
  <c r="E47" i="2" s="1"/>
  <c r="F47" i="2" a="1"/>
  <c r="F47" i="2" s="1"/>
  <c r="G47" i="2" a="1"/>
  <c r="G47" i="2" s="1"/>
  <c r="H47" i="2" a="1"/>
  <c r="H47" i="2" s="1"/>
  <c r="I47" i="2" a="1"/>
  <c r="I47" i="2" s="1"/>
  <c r="J47" i="2" a="1"/>
  <c r="J47" i="2" s="1"/>
  <c r="K47" i="2" a="1"/>
  <c r="K47" i="2" s="1"/>
  <c r="L47" i="2" a="1"/>
  <c r="L47" i="2" s="1"/>
  <c r="M47" i="2" a="1"/>
  <c r="M47" i="2" s="1"/>
  <c r="C44" i="2" a="1"/>
  <c r="C44" i="2" s="1"/>
  <c r="D44" i="2" a="1"/>
  <c r="D44" i="2" s="1"/>
  <c r="E44" i="2" a="1"/>
  <c r="E44" i="2" s="1"/>
  <c r="F44" i="2" a="1"/>
  <c r="F44" i="2" s="1"/>
  <c r="G44" i="2" a="1"/>
  <c r="G44" i="2" s="1"/>
  <c r="H44" i="2" a="1"/>
  <c r="H44" i="2" s="1"/>
  <c r="I44" i="2" a="1"/>
  <c r="I44" i="2" s="1"/>
  <c r="J44" i="2" a="1"/>
  <c r="J44" i="2" s="1"/>
  <c r="K44" i="2" a="1"/>
  <c r="K44" i="2" s="1"/>
  <c r="L44" i="2" a="1"/>
  <c r="L44" i="2" s="1"/>
  <c r="M44" i="2" a="1"/>
  <c r="M44" i="2" s="1"/>
  <c r="C41" i="2" a="1"/>
  <c r="C41" i="2" s="1"/>
  <c r="D41" i="2" a="1"/>
  <c r="D41" i="2" s="1"/>
  <c r="E41" i="2" a="1"/>
  <c r="E41" i="2" s="1"/>
  <c r="F41" i="2" a="1"/>
  <c r="F41" i="2" s="1"/>
  <c r="G41" i="2" a="1"/>
  <c r="G41" i="2" s="1"/>
  <c r="H41" i="2" a="1"/>
  <c r="H41" i="2" s="1"/>
  <c r="I41" i="2" a="1"/>
  <c r="I41" i="2" s="1"/>
  <c r="J41" i="2" a="1"/>
  <c r="J41" i="2" s="1"/>
  <c r="K41" i="2" a="1"/>
  <c r="K41" i="2" s="1"/>
  <c r="L41" i="2" a="1"/>
  <c r="L41" i="2" s="1"/>
  <c r="M41" i="2" a="1"/>
  <c r="M41" i="2" s="1"/>
  <c r="C38" i="2" a="1"/>
  <c r="C38" i="2" s="1"/>
  <c r="D38" i="2" a="1"/>
  <c r="D38" i="2" s="1"/>
  <c r="E38" i="2" a="1"/>
  <c r="E38" i="2" s="1"/>
  <c r="F38" i="2" a="1"/>
  <c r="F38" i="2" s="1"/>
  <c r="G38" i="2" a="1"/>
  <c r="G38" i="2" s="1"/>
  <c r="H38" i="2" a="1"/>
  <c r="H38" i="2" s="1"/>
  <c r="I38" i="2" a="1"/>
  <c r="I38" i="2" s="1"/>
  <c r="J38" i="2" a="1"/>
  <c r="J38" i="2" s="1"/>
  <c r="K38" i="2" a="1"/>
  <c r="K38" i="2" s="1"/>
  <c r="L38" i="2" a="1"/>
  <c r="L38" i="2" s="1"/>
  <c r="M38" i="2" a="1"/>
  <c r="M38" i="2" s="1"/>
  <c r="C35" i="2" a="1"/>
  <c r="C35" i="2" s="1"/>
  <c r="D35" i="2" a="1"/>
  <c r="D35" i="2" s="1"/>
  <c r="E35" i="2" a="1"/>
  <c r="E35" i="2" s="1"/>
  <c r="F35" i="2" a="1"/>
  <c r="F35" i="2" s="1"/>
  <c r="G35" i="2" a="1"/>
  <c r="G35" i="2" s="1"/>
  <c r="H35" i="2" a="1"/>
  <c r="H35" i="2" s="1"/>
  <c r="I35" i="2" a="1"/>
  <c r="I35" i="2" s="1"/>
  <c r="J35" i="2" a="1"/>
  <c r="J35" i="2" s="1"/>
  <c r="K35" i="2" a="1"/>
  <c r="K35" i="2" s="1"/>
  <c r="L35" i="2" a="1"/>
  <c r="L35" i="2" s="1"/>
  <c r="M35" i="2" a="1"/>
  <c r="M35" i="2" s="1"/>
  <c r="E32" i="2" a="1"/>
  <c r="E32" i="2" s="1"/>
  <c r="F32" i="2" a="1"/>
  <c r="F32" i="2" s="1"/>
  <c r="G32" i="2" a="1"/>
  <c r="G32" i="2" s="1"/>
  <c r="I32" i="2" a="1"/>
  <c r="I32" i="2" s="1"/>
  <c r="K32" i="2" a="1"/>
  <c r="K32" i="2" s="1"/>
  <c r="L32" i="2" a="1"/>
  <c r="L32" i="2" s="1"/>
  <c r="C29" i="2" a="1"/>
  <c r="C29" i="2" s="1"/>
  <c r="D29" i="2" a="1"/>
  <c r="D29" i="2" s="1"/>
  <c r="E29" i="2" a="1"/>
  <c r="E29" i="2" s="1"/>
  <c r="F29" i="2" a="1"/>
  <c r="F29" i="2" s="1"/>
  <c r="G29" i="2" a="1"/>
  <c r="G29" i="2" s="1"/>
  <c r="H29" i="2" a="1"/>
  <c r="H29" i="2" s="1"/>
  <c r="I29" i="2" a="1"/>
  <c r="I29" i="2" s="1"/>
  <c r="J29" i="2" a="1"/>
  <c r="J29" i="2" s="1"/>
  <c r="K29" i="2" a="1"/>
  <c r="K29" i="2" s="1"/>
  <c r="L29" i="2" a="1"/>
  <c r="L29" i="2" s="1"/>
  <c r="M29" i="2" a="1"/>
  <c r="M29" i="2" s="1"/>
  <c r="C26" i="2" a="1"/>
  <c r="C26" i="2" s="1"/>
  <c r="D26" i="2" a="1"/>
  <c r="D26" i="2" s="1"/>
  <c r="E26" i="2" a="1"/>
  <c r="E26" i="2" s="1"/>
  <c r="F26" i="2" a="1"/>
  <c r="F26" i="2" s="1"/>
  <c r="G26" i="2" a="1"/>
  <c r="G26" i="2" s="1"/>
  <c r="H26" i="2" a="1"/>
  <c r="H26" i="2" s="1"/>
  <c r="I26" i="2" a="1"/>
  <c r="I26" i="2" s="1"/>
  <c r="J26" i="2" a="1"/>
  <c r="J26" i="2" s="1"/>
  <c r="K26" i="2" a="1"/>
  <c r="K26" i="2" s="1"/>
  <c r="L26" i="2" a="1"/>
  <c r="L26" i="2" s="1"/>
  <c r="M26" i="2" a="1"/>
  <c r="M26" i="2" s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J6" i="2" s="1" a="1"/>
  <c r="J6" i="2" s="1"/>
  <c r="D17" i="3"/>
  <c r="D18" i="3"/>
  <c r="D19" i="3"/>
  <c r="D20" i="3"/>
  <c r="D21" i="3"/>
  <c r="C6" i="2" s="1" a="1"/>
  <c r="C6" i="2" s="1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C32" i="2" s="1" a="1"/>
  <c r="C32" i="2" s="1"/>
  <c r="D52" i="3"/>
  <c r="D32" i="2" s="1" a="1"/>
  <c r="D32" i="2" s="1"/>
  <c r="D53" i="3"/>
  <c r="D54" i="3"/>
  <c r="D55" i="3"/>
  <c r="D56" i="3"/>
  <c r="H32" i="2" s="1" a="1"/>
  <c r="H32" i="2" s="1"/>
  <c r="D57" i="3"/>
  <c r="D58" i="3"/>
  <c r="J32" i="2" s="1" a="1"/>
  <c r="J32" i="2" s="1"/>
  <c r="D59" i="3"/>
  <c r="D60" i="3"/>
  <c r="D61" i="3"/>
  <c r="M32" i="2" s="1" a="1"/>
  <c r="M32" i="2" s="1"/>
  <c r="D62" i="3"/>
  <c r="D63" i="3"/>
  <c r="D64" i="3"/>
  <c r="D65" i="3"/>
  <c r="D66" i="3"/>
  <c r="D67" i="3"/>
  <c r="D68" i="3"/>
  <c r="D69" i="3"/>
  <c r="D70" i="3"/>
  <c r="D71" i="3"/>
  <c r="D2" i="3"/>
  <c r="A57" i="1"/>
  <c r="A112" i="1" s="1"/>
  <c r="A25" i="2"/>
  <c r="C80" i="2" a="1"/>
  <c r="C80" i="2" s="1"/>
  <c r="D80" i="2" a="1"/>
  <c r="D80" i="2" s="1"/>
  <c r="E80" i="2" a="1"/>
  <c r="E80" i="2" s="1"/>
  <c r="F80" i="2" a="1"/>
  <c r="F80" i="2" s="1"/>
  <c r="G80" i="2" a="1"/>
  <c r="G80" i="2" s="1"/>
  <c r="H80" i="2" a="1"/>
  <c r="H80" i="2" s="1"/>
  <c r="I80" i="2" a="1"/>
  <c r="I80" i="2" s="1"/>
  <c r="J80" i="2" a="1"/>
  <c r="J80" i="2" s="1"/>
  <c r="K80" i="2" a="1"/>
  <c r="K80" i="2" s="1"/>
  <c r="L80" i="2" a="1"/>
  <c r="L80" i="2" s="1"/>
  <c r="M80" i="2" a="1"/>
  <c r="M80" i="2" s="1"/>
  <c r="B80" i="2" a="1"/>
  <c r="B80" i="2" s="1"/>
  <c r="C77" i="2" a="1"/>
  <c r="C77" i="2" s="1"/>
  <c r="D77" i="2" a="1"/>
  <c r="D77" i="2" s="1"/>
  <c r="E77" i="2" a="1"/>
  <c r="E77" i="2" s="1"/>
  <c r="F77" i="2" a="1"/>
  <c r="F77" i="2" s="1"/>
  <c r="G77" i="2" a="1"/>
  <c r="G77" i="2" s="1"/>
  <c r="H77" i="2" a="1"/>
  <c r="H77" i="2" s="1"/>
  <c r="I77" i="2" a="1"/>
  <c r="I77" i="2" s="1"/>
  <c r="J77" i="2" a="1"/>
  <c r="J77" i="2" s="1"/>
  <c r="K77" i="2" a="1"/>
  <c r="K77" i="2" s="1"/>
  <c r="L77" i="2" a="1"/>
  <c r="L77" i="2" s="1"/>
  <c r="M77" i="2" a="1"/>
  <c r="M77" i="2" s="1"/>
  <c r="B77" i="2" a="1"/>
  <c r="B77" i="2" s="1"/>
  <c r="C74" i="2" a="1"/>
  <c r="C74" i="2" s="1"/>
  <c r="D74" i="2" a="1"/>
  <c r="D74" i="2" s="1"/>
  <c r="E74" i="2" a="1"/>
  <c r="E74" i="2" s="1"/>
  <c r="F74" i="2" a="1"/>
  <c r="F74" i="2" s="1"/>
  <c r="G74" i="2" a="1"/>
  <c r="G74" i="2" s="1"/>
  <c r="H74" i="2" a="1"/>
  <c r="H74" i="2" s="1"/>
  <c r="I74" i="2" a="1"/>
  <c r="I74" i="2" s="1"/>
  <c r="J74" i="2" a="1"/>
  <c r="J74" i="2" s="1"/>
  <c r="K74" i="2" a="1"/>
  <c r="K74" i="2" s="1"/>
  <c r="L74" i="2" a="1"/>
  <c r="L74" i="2" s="1"/>
  <c r="M74" i="2" a="1"/>
  <c r="M74" i="2" s="1"/>
  <c r="B74" i="2" a="1"/>
  <c r="B74" i="2" s="1"/>
  <c r="C71" i="2" a="1"/>
  <c r="C71" i="2" s="1"/>
  <c r="D71" i="2" a="1"/>
  <c r="D71" i="2" s="1"/>
  <c r="E71" i="2" a="1"/>
  <c r="E71" i="2" s="1"/>
  <c r="F71" i="2" a="1"/>
  <c r="F71" i="2" s="1"/>
  <c r="G71" i="2" a="1"/>
  <c r="G71" i="2" s="1"/>
  <c r="H71" i="2" a="1"/>
  <c r="H71" i="2" s="1"/>
  <c r="I71" i="2" a="1"/>
  <c r="I71" i="2" s="1"/>
  <c r="J71" i="2" a="1"/>
  <c r="J71" i="2" s="1"/>
  <c r="K71" i="2" a="1"/>
  <c r="K71" i="2" s="1"/>
  <c r="L71" i="2" a="1"/>
  <c r="L71" i="2" s="1"/>
  <c r="M71" i="2" a="1"/>
  <c r="M71" i="2" s="1"/>
  <c r="B71" i="2" a="1"/>
  <c r="B71" i="2" s="1"/>
  <c r="C68" i="2" a="1"/>
  <c r="C68" i="2" s="1"/>
  <c r="D68" i="2" a="1"/>
  <c r="D68" i="2" s="1"/>
  <c r="E68" i="2" a="1"/>
  <c r="E68" i="2" s="1"/>
  <c r="F68" i="2" a="1"/>
  <c r="F68" i="2" s="1"/>
  <c r="G68" i="2" a="1"/>
  <c r="G68" i="2" s="1"/>
  <c r="H68" i="2" a="1"/>
  <c r="H68" i="2" s="1"/>
  <c r="I68" i="2" a="1"/>
  <c r="I68" i="2" s="1"/>
  <c r="J68" i="2" a="1"/>
  <c r="J68" i="2" s="1"/>
  <c r="K68" i="2" a="1"/>
  <c r="K68" i="2" s="1"/>
  <c r="L68" i="2" a="1"/>
  <c r="L68" i="2" s="1"/>
  <c r="M68" i="2" a="1"/>
  <c r="M68" i="2" s="1"/>
  <c r="B68" i="2" a="1"/>
  <c r="B68" i="2" s="1"/>
  <c r="C65" i="2" a="1"/>
  <c r="C65" i="2" s="1"/>
  <c r="D65" i="2" a="1"/>
  <c r="D65" i="2" s="1"/>
  <c r="E65" i="2" a="1"/>
  <c r="E65" i="2" s="1"/>
  <c r="F65" i="2" a="1"/>
  <c r="F65" i="2" s="1"/>
  <c r="G65" i="2" a="1"/>
  <c r="G65" i="2" s="1"/>
  <c r="H65" i="2" a="1"/>
  <c r="H65" i="2" s="1"/>
  <c r="I65" i="2" a="1"/>
  <c r="I65" i="2" s="1"/>
  <c r="J65" i="2" a="1"/>
  <c r="J65" i="2" s="1"/>
  <c r="K65" i="2" a="1"/>
  <c r="K65" i="2" s="1"/>
  <c r="L65" i="2" a="1"/>
  <c r="L65" i="2" s="1"/>
  <c r="M65" i="2" a="1"/>
  <c r="M65" i="2" s="1"/>
  <c r="B65" i="2" a="1"/>
  <c r="B65" i="2" s="1"/>
  <c r="C62" i="2" a="1"/>
  <c r="C62" i="2" s="1"/>
  <c r="D62" i="2" a="1"/>
  <c r="D62" i="2" s="1"/>
  <c r="E62" i="2" a="1"/>
  <c r="E62" i="2" s="1"/>
  <c r="F62" i="2" a="1"/>
  <c r="F62" i="2" s="1"/>
  <c r="G62" i="2" a="1"/>
  <c r="G62" i="2" s="1"/>
  <c r="H62" i="2" a="1"/>
  <c r="H62" i="2" s="1"/>
  <c r="I62" i="2" a="1"/>
  <c r="I62" i="2" s="1"/>
  <c r="J62" i="2" a="1"/>
  <c r="J62" i="2" s="1"/>
  <c r="K62" i="2" a="1"/>
  <c r="K62" i="2" s="1"/>
  <c r="L62" i="2" a="1"/>
  <c r="L62" i="2" s="1"/>
  <c r="M62" i="2" a="1"/>
  <c r="M62" i="2" s="1"/>
  <c r="B62" i="2" a="1"/>
  <c r="B62" i="2" s="1"/>
  <c r="C59" i="2" a="1"/>
  <c r="C59" i="2" s="1"/>
  <c r="D59" i="2" a="1"/>
  <c r="D59" i="2" s="1"/>
  <c r="E59" i="2" a="1"/>
  <c r="E59" i="2" s="1"/>
  <c r="F59" i="2" a="1"/>
  <c r="F59" i="2" s="1"/>
  <c r="G59" i="2" a="1"/>
  <c r="G59" i="2" s="1"/>
  <c r="H59" i="2" a="1"/>
  <c r="H59" i="2" s="1"/>
  <c r="I59" i="2" a="1"/>
  <c r="I59" i="2" s="1"/>
  <c r="J59" i="2" a="1"/>
  <c r="J59" i="2" s="1"/>
  <c r="K59" i="2" a="1"/>
  <c r="K59" i="2" s="1"/>
  <c r="L59" i="2" a="1"/>
  <c r="L59" i="2" s="1"/>
  <c r="M59" i="2" a="1"/>
  <c r="M59" i="2" s="1"/>
  <c r="B59" i="2" a="1"/>
  <c r="B59" i="2" s="1"/>
  <c r="C56" i="2" a="1"/>
  <c r="C56" i="2" s="1"/>
  <c r="D56" i="2" a="1"/>
  <c r="D56" i="2" s="1"/>
  <c r="E56" i="2" a="1"/>
  <c r="E56" i="2" s="1"/>
  <c r="F56" i="2" a="1"/>
  <c r="F56" i="2" s="1"/>
  <c r="G56" i="2" a="1"/>
  <c r="G56" i="2" s="1"/>
  <c r="H56" i="2" a="1"/>
  <c r="H56" i="2" s="1"/>
  <c r="I56" i="2" a="1"/>
  <c r="I56" i="2" s="1"/>
  <c r="J56" i="2" a="1"/>
  <c r="J56" i="2" s="1"/>
  <c r="K56" i="2" a="1"/>
  <c r="K56" i="2" s="1"/>
  <c r="L56" i="2" a="1"/>
  <c r="L56" i="2" s="1"/>
  <c r="M56" i="2" a="1"/>
  <c r="M56" i="2" s="1"/>
  <c r="B56" i="2" a="1"/>
  <c r="B56" i="2" s="1"/>
  <c r="C53" i="2" a="1"/>
  <c r="C53" i="2" s="1"/>
  <c r="D53" i="2" a="1"/>
  <c r="D53" i="2" s="1"/>
  <c r="E53" i="2" a="1"/>
  <c r="E53" i="2" s="1"/>
  <c r="F53" i="2" a="1"/>
  <c r="F53" i="2" s="1"/>
  <c r="G53" i="2" a="1"/>
  <c r="G53" i="2" s="1"/>
  <c r="H53" i="2" a="1"/>
  <c r="H53" i="2" s="1"/>
  <c r="I53" i="2" a="1"/>
  <c r="I53" i="2" s="1"/>
  <c r="J53" i="2" a="1"/>
  <c r="J53" i="2" s="1"/>
  <c r="K53" i="2" a="1"/>
  <c r="K53" i="2" s="1"/>
  <c r="L53" i="2" a="1"/>
  <c r="L53" i="2" s="1"/>
  <c r="M53" i="2" a="1"/>
  <c r="M53" i="2" s="1"/>
  <c r="B53" i="2" a="1"/>
  <c r="B53" i="2" s="1"/>
  <c r="C50" i="2" a="1"/>
  <c r="C50" i="2" s="1"/>
  <c r="D50" i="2" a="1"/>
  <c r="D50" i="2" s="1"/>
  <c r="E50" i="2" a="1"/>
  <c r="E50" i="2" s="1"/>
  <c r="F50" i="2" a="1"/>
  <c r="F50" i="2" s="1"/>
  <c r="G50" i="2" a="1"/>
  <c r="G50" i="2" s="1"/>
  <c r="H50" i="2" a="1"/>
  <c r="H50" i="2" s="1"/>
  <c r="I50" i="2" a="1"/>
  <c r="I50" i="2" s="1"/>
  <c r="J50" i="2" a="1"/>
  <c r="J50" i="2" s="1"/>
  <c r="K50" i="2" a="1"/>
  <c r="K50" i="2" s="1"/>
  <c r="L50" i="2" a="1"/>
  <c r="L50" i="2" s="1"/>
  <c r="M50" i="2" a="1"/>
  <c r="M50" i="2" s="1"/>
  <c r="B50" i="2" a="1"/>
  <c r="B50" i="2" s="1"/>
  <c r="B47" i="2" a="1"/>
  <c r="B47" i="2" s="1"/>
  <c r="B44" i="2" a="1"/>
  <c r="B44" i="2" s="1"/>
  <c r="B41" i="2" a="1"/>
  <c r="B41" i="2" s="1"/>
  <c r="B38" i="2" a="1"/>
  <c r="B38" i="2" s="1"/>
  <c r="B35" i="2" a="1"/>
  <c r="B35" i="2" s="1"/>
  <c r="B32" i="2" a="1"/>
  <c r="B32" i="2" s="1"/>
  <c r="B29" i="2" a="1"/>
  <c r="B29" i="2" s="1"/>
  <c r="A24" i="2"/>
  <c r="J78" i="2" s="1" a="1"/>
  <c r="J78" i="2" s="1"/>
  <c r="D21" i="2" a="1"/>
  <c r="D21" i="2" s="1"/>
  <c r="E21" i="2" a="1"/>
  <c r="E21" i="2" s="1"/>
  <c r="F21" i="2" a="1"/>
  <c r="F21" i="2" s="1"/>
  <c r="G21" i="2" a="1"/>
  <c r="G21" i="2" s="1"/>
  <c r="H21" i="2" a="1"/>
  <c r="H21" i="2" s="1"/>
  <c r="I21" i="2" a="1"/>
  <c r="I21" i="2" s="1"/>
  <c r="J21" i="2" a="1"/>
  <c r="J21" i="2" s="1"/>
  <c r="K21" i="2" a="1"/>
  <c r="K21" i="2" s="1"/>
  <c r="L21" i="2" a="1"/>
  <c r="L21" i="2" s="1"/>
  <c r="M21" i="2" a="1"/>
  <c r="M21" i="2" s="1"/>
  <c r="C21" i="2" a="1"/>
  <c r="C21" i="2" s="1"/>
  <c r="D22" i="2" a="1"/>
  <c r="D22" i="2" s="1"/>
  <c r="E22" i="2" a="1"/>
  <c r="E22" i="2" s="1"/>
  <c r="F22" i="2" a="1"/>
  <c r="F22" i="2" s="1"/>
  <c r="G22" i="2" a="1"/>
  <c r="G22" i="2" s="1"/>
  <c r="H22" i="2" a="1"/>
  <c r="H22" i="2" s="1"/>
  <c r="I22" i="2" a="1"/>
  <c r="I22" i="2" s="1"/>
  <c r="J22" i="2" a="1"/>
  <c r="J22" i="2" s="1"/>
  <c r="K22" i="2" a="1"/>
  <c r="K22" i="2" s="1"/>
  <c r="L22" i="2" a="1"/>
  <c r="L22" i="2" s="1"/>
  <c r="M22" i="2" a="1"/>
  <c r="M22" i="2" s="1"/>
  <c r="C22" i="2" a="1"/>
  <c r="C22" i="2" s="1"/>
  <c r="C20" i="2" a="1"/>
  <c r="C20" i="2" s="1"/>
  <c r="D20" i="2" a="1"/>
  <c r="D20" i="2" s="1"/>
  <c r="E20" i="2" a="1"/>
  <c r="E20" i="2" s="1"/>
  <c r="F20" i="2" a="1"/>
  <c r="F20" i="2" s="1"/>
  <c r="G20" i="2" a="1"/>
  <c r="G20" i="2" s="1"/>
  <c r="H20" i="2" a="1"/>
  <c r="H20" i="2" s="1"/>
  <c r="I20" i="2" a="1"/>
  <c r="I20" i="2" s="1"/>
  <c r="J20" i="2" a="1"/>
  <c r="J20" i="2" s="1"/>
  <c r="K20" i="2" a="1"/>
  <c r="K20" i="2" s="1"/>
  <c r="L20" i="2" a="1"/>
  <c r="L20" i="2" s="1"/>
  <c r="M20" i="2" a="1"/>
  <c r="M20" i="2" s="1"/>
  <c r="C19" i="2" a="1"/>
  <c r="C19" i="2" s="1"/>
  <c r="D5" i="2" a="1"/>
  <c r="D5" i="2" s="1"/>
  <c r="E5" i="2" a="1"/>
  <c r="E5" i="2" s="1"/>
  <c r="F5" i="2" a="1"/>
  <c r="F5" i="2" s="1"/>
  <c r="G5" i="2" a="1"/>
  <c r="G5" i="2" s="1"/>
  <c r="H5" i="2" a="1"/>
  <c r="H5" i="2" s="1"/>
  <c r="I5" i="2" a="1"/>
  <c r="I5" i="2" s="1"/>
  <c r="J5" i="2" a="1"/>
  <c r="J5" i="2" s="1"/>
  <c r="K5" i="2" a="1"/>
  <c r="K5" i="2" s="1"/>
  <c r="L5" i="2" a="1"/>
  <c r="L5" i="2" s="1"/>
  <c r="M5" i="2" a="1"/>
  <c r="M5" i="2" s="1"/>
  <c r="C5" i="2" a="1"/>
  <c r="C5" i="2" s="1"/>
  <c r="D19" i="2" a="1"/>
  <c r="D19" i="2" s="1"/>
  <c r="E19" i="2" a="1"/>
  <c r="E19" i="2" s="1"/>
  <c r="F19" i="2" a="1"/>
  <c r="F19" i="2" s="1"/>
  <c r="G19" i="2" a="1"/>
  <c r="G19" i="2" s="1"/>
  <c r="H19" i="2" a="1"/>
  <c r="H19" i="2" s="1"/>
  <c r="I19" i="2" a="1"/>
  <c r="I19" i="2" s="1"/>
  <c r="J19" i="2" a="1"/>
  <c r="J19" i="2" s="1"/>
  <c r="K19" i="2" a="1"/>
  <c r="K19" i="2" s="1"/>
  <c r="L19" i="2" a="1"/>
  <c r="L19" i="2" s="1"/>
  <c r="M19" i="2" a="1"/>
  <c r="M19" i="2" s="1"/>
  <c r="C18" i="2" a="1"/>
  <c r="C18" i="2" s="1"/>
  <c r="D18" i="2" a="1"/>
  <c r="D18" i="2" s="1"/>
  <c r="E18" i="2" a="1"/>
  <c r="E18" i="2" s="1"/>
  <c r="F18" i="2" a="1"/>
  <c r="F18" i="2" s="1"/>
  <c r="G18" i="2" a="1"/>
  <c r="G18" i="2" s="1"/>
  <c r="H18" i="2" a="1"/>
  <c r="H18" i="2" s="1"/>
  <c r="I18" i="2" a="1"/>
  <c r="I18" i="2" s="1"/>
  <c r="J18" i="2" a="1"/>
  <c r="J18" i="2" s="1"/>
  <c r="K18" i="2" a="1"/>
  <c r="K18" i="2" s="1"/>
  <c r="L18" i="2" a="1"/>
  <c r="L18" i="2" s="1"/>
  <c r="M18" i="2" a="1"/>
  <c r="M18" i="2" s="1"/>
  <c r="C17" i="2" a="1"/>
  <c r="C17" i="2" s="1"/>
  <c r="D17" i="2" a="1"/>
  <c r="D17" i="2" s="1"/>
  <c r="E17" i="2" a="1"/>
  <c r="E17" i="2" s="1"/>
  <c r="F17" i="2" a="1"/>
  <c r="F17" i="2" s="1"/>
  <c r="G17" i="2" a="1"/>
  <c r="G17" i="2" s="1"/>
  <c r="H17" i="2" a="1"/>
  <c r="H17" i="2" s="1"/>
  <c r="I17" i="2" a="1"/>
  <c r="I17" i="2" s="1"/>
  <c r="J17" i="2" a="1"/>
  <c r="J17" i="2" s="1"/>
  <c r="K17" i="2" a="1"/>
  <c r="K17" i="2" s="1"/>
  <c r="L17" i="2" a="1"/>
  <c r="L17" i="2" s="1"/>
  <c r="M17" i="2" a="1"/>
  <c r="M17" i="2" s="1"/>
  <c r="C16" i="2" a="1"/>
  <c r="C16" i="2" s="1"/>
  <c r="D16" i="2" a="1"/>
  <c r="D16" i="2" s="1"/>
  <c r="E16" i="2" a="1"/>
  <c r="E16" i="2" s="1"/>
  <c r="F16" i="2" a="1"/>
  <c r="F16" i="2" s="1"/>
  <c r="G16" i="2" a="1"/>
  <c r="G16" i="2" s="1"/>
  <c r="H16" i="2" a="1"/>
  <c r="H16" i="2" s="1"/>
  <c r="I16" i="2" a="1"/>
  <c r="I16" i="2" s="1"/>
  <c r="J16" i="2" a="1"/>
  <c r="J16" i="2" s="1"/>
  <c r="K16" i="2" a="1"/>
  <c r="K16" i="2" s="1"/>
  <c r="L16" i="2" a="1"/>
  <c r="L16" i="2" s="1"/>
  <c r="M16" i="2" a="1"/>
  <c r="M16" i="2" s="1"/>
  <c r="C15" i="2" a="1"/>
  <c r="C15" i="2" s="1"/>
  <c r="D15" i="2" a="1"/>
  <c r="D15" i="2" s="1"/>
  <c r="E15" i="2" a="1"/>
  <c r="E15" i="2" s="1"/>
  <c r="F15" i="2" a="1"/>
  <c r="F15" i="2" s="1"/>
  <c r="G15" i="2" a="1"/>
  <c r="G15" i="2" s="1"/>
  <c r="H15" i="2" a="1"/>
  <c r="H15" i="2" s="1"/>
  <c r="I15" i="2" a="1"/>
  <c r="I15" i="2" s="1"/>
  <c r="J15" i="2" a="1"/>
  <c r="J15" i="2" s="1"/>
  <c r="K15" i="2" a="1"/>
  <c r="K15" i="2" s="1"/>
  <c r="L15" i="2" a="1"/>
  <c r="L15" i="2" s="1"/>
  <c r="M15" i="2" a="1"/>
  <c r="M15" i="2" s="1"/>
  <c r="C14" i="2" a="1"/>
  <c r="C14" i="2" s="1"/>
  <c r="D14" i="2" a="1"/>
  <c r="D14" i="2" s="1"/>
  <c r="E14" i="2" a="1"/>
  <c r="E14" i="2" s="1"/>
  <c r="F14" i="2" a="1"/>
  <c r="F14" i="2" s="1"/>
  <c r="G14" i="2" a="1"/>
  <c r="G14" i="2" s="1"/>
  <c r="H14" i="2" a="1"/>
  <c r="H14" i="2" s="1"/>
  <c r="I14" i="2" a="1"/>
  <c r="I14" i="2" s="1"/>
  <c r="J14" i="2" a="1"/>
  <c r="J14" i="2" s="1"/>
  <c r="K14" i="2" a="1"/>
  <c r="K14" i="2" s="1"/>
  <c r="L14" i="2" a="1"/>
  <c r="L14" i="2" s="1"/>
  <c r="M14" i="2" a="1"/>
  <c r="M14" i="2" s="1"/>
  <c r="C13" i="2" a="1"/>
  <c r="C13" i="2" s="1"/>
  <c r="D13" i="2" a="1"/>
  <c r="D13" i="2" s="1"/>
  <c r="E13" i="2" a="1"/>
  <c r="E13" i="2" s="1"/>
  <c r="F13" i="2" a="1"/>
  <c r="F13" i="2" s="1"/>
  <c r="G13" i="2" a="1"/>
  <c r="G13" i="2" s="1"/>
  <c r="H13" i="2" a="1"/>
  <c r="H13" i="2" s="1"/>
  <c r="I13" i="2" a="1"/>
  <c r="I13" i="2" s="1"/>
  <c r="J13" i="2" a="1"/>
  <c r="J13" i="2" s="1"/>
  <c r="K13" i="2" a="1"/>
  <c r="K13" i="2" s="1"/>
  <c r="L13" i="2" a="1"/>
  <c r="L13" i="2" s="1"/>
  <c r="M13" i="2" a="1"/>
  <c r="M13" i="2" s="1"/>
  <c r="C12" i="2" a="1"/>
  <c r="C12" i="2" s="1"/>
  <c r="D12" i="2" a="1"/>
  <c r="D12" i="2" s="1"/>
  <c r="E12" i="2" a="1"/>
  <c r="E12" i="2" s="1"/>
  <c r="F12" i="2" a="1"/>
  <c r="F12" i="2" s="1"/>
  <c r="G12" i="2" a="1"/>
  <c r="G12" i="2" s="1"/>
  <c r="H12" i="2" a="1"/>
  <c r="H12" i="2" s="1"/>
  <c r="I12" i="2" a="1"/>
  <c r="I12" i="2" s="1"/>
  <c r="J12" i="2" a="1"/>
  <c r="J12" i="2" s="1"/>
  <c r="K12" i="2" a="1"/>
  <c r="K12" i="2" s="1"/>
  <c r="L12" i="2" a="1"/>
  <c r="L12" i="2" s="1"/>
  <c r="M12" i="2" a="1"/>
  <c r="M12" i="2" s="1"/>
  <c r="C11" i="2" a="1"/>
  <c r="C11" i="2" s="1"/>
  <c r="D11" i="2" a="1"/>
  <c r="D11" i="2" s="1"/>
  <c r="E11" i="2" a="1"/>
  <c r="E11" i="2" s="1"/>
  <c r="F11" i="2" a="1"/>
  <c r="F11" i="2" s="1"/>
  <c r="G11" i="2" a="1"/>
  <c r="G11" i="2" s="1"/>
  <c r="H11" i="2" a="1"/>
  <c r="H11" i="2" s="1"/>
  <c r="I11" i="2" a="1"/>
  <c r="I11" i="2" s="1"/>
  <c r="J11" i="2" a="1"/>
  <c r="J11" i="2" s="1"/>
  <c r="K11" i="2" a="1"/>
  <c r="K11" i="2" s="1"/>
  <c r="L11" i="2" a="1"/>
  <c r="L11" i="2" s="1"/>
  <c r="M11" i="2" a="1"/>
  <c r="M11" i="2" s="1"/>
  <c r="D10" i="2" a="1"/>
  <c r="D10" i="2" s="1"/>
  <c r="E10" i="2" a="1"/>
  <c r="E10" i="2" s="1"/>
  <c r="F10" i="2" a="1"/>
  <c r="F10" i="2" s="1"/>
  <c r="G10" i="2" a="1"/>
  <c r="G10" i="2" s="1"/>
  <c r="H10" i="2" a="1"/>
  <c r="H10" i="2" s="1"/>
  <c r="I10" i="2" a="1"/>
  <c r="I10" i="2" s="1"/>
  <c r="J10" i="2" a="1"/>
  <c r="J10" i="2" s="1"/>
  <c r="K10" i="2" a="1"/>
  <c r="K10" i="2" s="1"/>
  <c r="L10" i="2" a="1"/>
  <c r="L10" i="2" s="1"/>
  <c r="M10" i="2" a="1"/>
  <c r="M10" i="2" s="1"/>
  <c r="C10" i="2" a="1"/>
  <c r="C10" i="2" s="1"/>
  <c r="C9" i="2" a="1"/>
  <c r="C9" i="2" s="1"/>
  <c r="D9" i="2" a="1"/>
  <c r="D9" i="2" s="1"/>
  <c r="E9" i="2" a="1"/>
  <c r="E9" i="2" s="1"/>
  <c r="F9" i="2" a="1"/>
  <c r="F9" i="2" s="1"/>
  <c r="G9" i="2" a="1"/>
  <c r="G9" i="2" s="1"/>
  <c r="H9" i="2" a="1"/>
  <c r="H9" i="2" s="1"/>
  <c r="I9" i="2" a="1"/>
  <c r="I9" i="2" s="1"/>
  <c r="J9" i="2" a="1"/>
  <c r="J9" i="2" s="1"/>
  <c r="K9" i="2" a="1"/>
  <c r="K9" i="2" s="1"/>
  <c r="L9" i="2" a="1"/>
  <c r="L9" i="2" s="1"/>
  <c r="M9" i="2" a="1"/>
  <c r="M9" i="2" s="1"/>
  <c r="D8" i="2" a="1"/>
  <c r="D8" i="2" s="1"/>
  <c r="E8" i="2" a="1"/>
  <c r="E8" i="2" s="1"/>
  <c r="F8" i="2" a="1"/>
  <c r="F8" i="2" s="1"/>
  <c r="G8" i="2" a="1"/>
  <c r="G8" i="2" s="1"/>
  <c r="H8" i="2" a="1"/>
  <c r="H8" i="2" s="1"/>
  <c r="I8" i="2" a="1"/>
  <c r="I8" i="2" s="1"/>
  <c r="J8" i="2" a="1"/>
  <c r="J8" i="2" s="1"/>
  <c r="K8" i="2" a="1"/>
  <c r="K8" i="2" s="1"/>
  <c r="L8" i="2" a="1"/>
  <c r="L8" i="2" s="1"/>
  <c r="M8" i="2" a="1"/>
  <c r="M8" i="2" s="1"/>
  <c r="C8" i="2" a="1"/>
  <c r="C8" i="2" s="1"/>
  <c r="D7" i="2" a="1"/>
  <c r="D7" i="2" s="1"/>
  <c r="E7" i="2" a="1"/>
  <c r="E7" i="2" s="1"/>
  <c r="F7" i="2" a="1"/>
  <c r="F7" i="2" s="1"/>
  <c r="G7" i="2" a="1"/>
  <c r="G7" i="2" s="1"/>
  <c r="H7" i="2" a="1"/>
  <c r="H7" i="2" s="1"/>
  <c r="I7" i="2" a="1"/>
  <c r="I7" i="2" s="1"/>
  <c r="J7" i="2" a="1"/>
  <c r="J7" i="2" s="1"/>
  <c r="K7" i="2" a="1"/>
  <c r="K7" i="2" s="1"/>
  <c r="L7" i="2" a="1"/>
  <c r="L7" i="2" s="1"/>
  <c r="M7" i="2" a="1"/>
  <c r="M7" i="2" s="1"/>
  <c r="C7" i="2" a="1"/>
  <c r="C7" i="2" s="1"/>
  <c r="C4" i="2" a="1"/>
  <c r="C4" i="2" s="1"/>
  <c r="D4" i="2" a="1"/>
  <c r="D4" i="2" s="1"/>
  <c r="E4" i="2" a="1"/>
  <c r="E4" i="2" s="1"/>
  <c r="F4" i="2" a="1"/>
  <c r="F4" i="2" s="1"/>
  <c r="G4" i="2" a="1"/>
  <c r="G4" i="2" s="1"/>
  <c r="H4" i="2" a="1"/>
  <c r="H4" i="2" s="1"/>
  <c r="I4" i="2" a="1"/>
  <c r="I4" i="2" s="1"/>
  <c r="J4" i="2" a="1"/>
  <c r="J4" i="2" s="1"/>
  <c r="K4" i="2" a="1"/>
  <c r="K4" i="2" s="1"/>
  <c r="L4" i="2" a="1"/>
  <c r="L4" i="2" s="1"/>
  <c r="M4" i="2" a="1"/>
  <c r="M4" i="2" s="1"/>
  <c r="H6" i="2" l="1" a="1"/>
  <c r="H6" i="2" s="1"/>
  <c r="M6" i="2" a="1"/>
  <c r="M6" i="2" s="1"/>
  <c r="L6" i="2" a="1"/>
  <c r="L6" i="2" s="1"/>
  <c r="K6" i="2" a="1"/>
  <c r="K6" i="2" s="1"/>
  <c r="G6" i="2" a="1"/>
  <c r="G6" i="2" s="1"/>
  <c r="D6" i="2" a="1"/>
  <c r="D6" i="2" s="1"/>
  <c r="J27" i="2" a="1"/>
  <c r="J27" i="2" s="1"/>
  <c r="I6" i="2" a="1"/>
  <c r="I6" i="2" s="1"/>
  <c r="F6" i="2" a="1"/>
  <c r="F6" i="2" s="1"/>
  <c r="E6" i="2" a="1"/>
  <c r="E6" i="2" s="1"/>
  <c r="L30" i="2" a="1"/>
  <c r="L30" i="2" s="1"/>
  <c r="C36" i="2" a="1"/>
  <c r="C36" i="2" s="1"/>
  <c r="E39" i="2" a="1"/>
  <c r="E39" i="2" s="1"/>
  <c r="G42" i="2" a="1"/>
  <c r="G42" i="2" s="1"/>
  <c r="I45" i="2" a="1"/>
  <c r="I45" i="2" s="1"/>
  <c r="K48" i="2" a="1"/>
  <c r="K48" i="2" s="1"/>
  <c r="D39" i="2" a="1"/>
  <c r="D39" i="2" s="1"/>
  <c r="F42" i="2" a="1"/>
  <c r="F42" i="2" s="1"/>
  <c r="H45" i="2" a="1"/>
  <c r="H45" i="2" s="1"/>
  <c r="J48" i="2" a="1"/>
  <c r="J48" i="2" s="1"/>
  <c r="C39" i="2" a="1"/>
  <c r="C39" i="2" s="1"/>
  <c r="E42" i="2" a="1"/>
  <c r="E42" i="2" s="1"/>
  <c r="G45" i="2" a="1"/>
  <c r="G45" i="2" s="1"/>
  <c r="I48" i="2" a="1"/>
  <c r="I48" i="2" s="1"/>
  <c r="D42" i="2" a="1"/>
  <c r="D42" i="2" s="1"/>
  <c r="F45" i="2" a="1"/>
  <c r="F45" i="2" s="1"/>
  <c r="H48" i="2" a="1"/>
  <c r="H48" i="2" s="1"/>
  <c r="M27" i="2" a="1"/>
  <c r="M27" i="2" s="1"/>
  <c r="C42" i="2" a="1"/>
  <c r="C42" i="2" s="1"/>
  <c r="E45" i="2" a="1"/>
  <c r="E45" i="2" s="1"/>
  <c r="G48" i="2" a="1"/>
  <c r="G48" i="2" s="1"/>
  <c r="L27" i="2" a="1"/>
  <c r="L27" i="2" s="1"/>
  <c r="D45" i="2" a="1"/>
  <c r="D45" i="2" s="1"/>
  <c r="F48" i="2" a="1"/>
  <c r="F48" i="2" s="1"/>
  <c r="K27" i="2" a="1"/>
  <c r="K27" i="2" s="1"/>
  <c r="M30" i="2" a="1"/>
  <c r="M30" i="2" s="1"/>
  <c r="C45" i="2" a="1"/>
  <c r="C45" i="2" s="1"/>
  <c r="E48" i="2" a="1"/>
  <c r="E48" i="2" s="1"/>
  <c r="D48" i="2" a="1"/>
  <c r="D48" i="2" s="1"/>
  <c r="I27" i="2" a="1"/>
  <c r="I27" i="2" s="1"/>
  <c r="K30" i="2" a="1"/>
  <c r="K30" i="2" s="1"/>
  <c r="M33" i="2" a="1"/>
  <c r="M33" i="2" s="1"/>
  <c r="C48" i="2" a="1"/>
  <c r="C48" i="2" s="1"/>
  <c r="H27" i="2" a="1"/>
  <c r="H27" i="2" s="1"/>
  <c r="J30" i="2" a="1"/>
  <c r="J30" i="2" s="1"/>
  <c r="L33" i="2" a="1"/>
  <c r="L33" i="2" s="1"/>
  <c r="G27" i="2" a="1"/>
  <c r="G27" i="2" s="1"/>
  <c r="I30" i="2" a="1"/>
  <c r="I30" i="2" s="1"/>
  <c r="K33" i="2" a="1"/>
  <c r="K33" i="2" s="1"/>
  <c r="M36" i="2" a="1"/>
  <c r="M36" i="2" s="1"/>
  <c r="J33" i="2" a="1"/>
  <c r="J33" i="2" s="1"/>
  <c r="L36" i="2" a="1"/>
  <c r="L36" i="2" s="1"/>
  <c r="F27" i="2" a="1"/>
  <c r="F27" i="2" s="1"/>
  <c r="H30" i="2" a="1"/>
  <c r="H30" i="2" s="1"/>
  <c r="E27" i="2" a="1"/>
  <c r="E27" i="2" s="1"/>
  <c r="G30" i="2" a="1"/>
  <c r="G30" i="2" s="1"/>
  <c r="I33" i="2" a="1"/>
  <c r="I33" i="2" s="1"/>
  <c r="K36" i="2" a="1"/>
  <c r="K36" i="2" s="1"/>
  <c r="M39" i="2" a="1"/>
  <c r="M39" i="2" s="1"/>
  <c r="D27" i="2" a="1"/>
  <c r="D27" i="2" s="1"/>
  <c r="F30" i="2" a="1"/>
  <c r="F30" i="2" s="1"/>
  <c r="H33" i="2" a="1"/>
  <c r="H33" i="2" s="1"/>
  <c r="J36" i="2" a="1"/>
  <c r="J36" i="2" s="1"/>
  <c r="L39" i="2" a="1"/>
  <c r="L39" i="2" s="1"/>
  <c r="C27" i="2" a="1"/>
  <c r="C27" i="2" s="1"/>
  <c r="E30" i="2" a="1"/>
  <c r="E30" i="2" s="1"/>
  <c r="G33" i="2" a="1"/>
  <c r="G33" i="2" s="1"/>
  <c r="I36" i="2" a="1"/>
  <c r="I36" i="2" s="1"/>
  <c r="K39" i="2" a="1"/>
  <c r="K39" i="2" s="1"/>
  <c r="M42" i="2" a="1"/>
  <c r="M42" i="2" s="1"/>
  <c r="D30" i="2" a="1"/>
  <c r="D30" i="2" s="1"/>
  <c r="F33" i="2" a="1"/>
  <c r="F33" i="2" s="1"/>
  <c r="H36" i="2" a="1"/>
  <c r="H36" i="2" s="1"/>
  <c r="J39" i="2" a="1"/>
  <c r="J39" i="2" s="1"/>
  <c r="L42" i="2" a="1"/>
  <c r="L42" i="2" s="1"/>
  <c r="C30" i="2" a="1"/>
  <c r="C30" i="2" s="1"/>
  <c r="E33" i="2" a="1"/>
  <c r="E33" i="2" s="1"/>
  <c r="G36" i="2" a="1"/>
  <c r="G36" i="2" s="1"/>
  <c r="I39" i="2" a="1"/>
  <c r="I39" i="2" s="1"/>
  <c r="K42" i="2" a="1"/>
  <c r="K42" i="2" s="1"/>
  <c r="M45" i="2" a="1"/>
  <c r="M45" i="2" s="1"/>
  <c r="D33" i="2" a="1"/>
  <c r="D33" i="2" s="1"/>
  <c r="F36" i="2" a="1"/>
  <c r="F36" i="2" s="1"/>
  <c r="H39" i="2" a="1"/>
  <c r="H39" i="2" s="1"/>
  <c r="J42" i="2" a="1"/>
  <c r="J42" i="2" s="1"/>
  <c r="L45" i="2" a="1"/>
  <c r="L45" i="2" s="1"/>
  <c r="C33" i="2" a="1"/>
  <c r="C33" i="2" s="1"/>
  <c r="E36" i="2" a="1"/>
  <c r="E36" i="2" s="1"/>
  <c r="G39" i="2" a="1"/>
  <c r="G39" i="2" s="1"/>
  <c r="I42" i="2" a="1"/>
  <c r="I42" i="2" s="1"/>
  <c r="K45" i="2" a="1"/>
  <c r="K45" i="2" s="1"/>
  <c r="M48" i="2" a="1"/>
  <c r="M48" i="2" s="1"/>
  <c r="D36" i="2" a="1"/>
  <c r="D36" i="2" s="1"/>
  <c r="F39" i="2" a="1"/>
  <c r="F39" i="2" s="1"/>
  <c r="H42" i="2" a="1"/>
  <c r="H42" i="2" s="1"/>
  <c r="J45" i="2" a="1"/>
  <c r="J45" i="2" s="1"/>
  <c r="L48" i="2" a="1"/>
  <c r="L48" i="2" s="1"/>
  <c r="M54" i="2" a="1"/>
  <c r="M54" i="2" s="1"/>
  <c r="E57" i="2" a="1"/>
  <c r="E57" i="2" s="1"/>
  <c r="I63" i="2" a="1"/>
  <c r="I63" i="2" s="1"/>
  <c r="M69" i="2" a="1"/>
  <c r="M69" i="2" s="1"/>
  <c r="E72" i="2" a="1"/>
  <c r="E72" i="2" s="1"/>
  <c r="I78" i="2" a="1"/>
  <c r="I78" i="2" s="1"/>
  <c r="L54" i="2" a="1"/>
  <c r="L54" i="2" s="1"/>
  <c r="D57" i="2" a="1"/>
  <c r="D57" i="2" s="1"/>
  <c r="H63" i="2" a="1"/>
  <c r="H63" i="2" s="1"/>
  <c r="L69" i="2" a="1"/>
  <c r="L69" i="2" s="1"/>
  <c r="D72" i="2" a="1"/>
  <c r="D72" i="2" s="1"/>
  <c r="H78" i="2" a="1"/>
  <c r="H78" i="2" s="1"/>
  <c r="K54" i="2" a="1"/>
  <c r="K54" i="2" s="1"/>
  <c r="C57" i="2" a="1"/>
  <c r="C57" i="2" s="1"/>
  <c r="G63" i="2" a="1"/>
  <c r="G63" i="2" s="1"/>
  <c r="K69" i="2" a="1"/>
  <c r="K69" i="2" s="1"/>
  <c r="C72" i="2" a="1"/>
  <c r="C72" i="2" s="1"/>
  <c r="G78" i="2" a="1"/>
  <c r="G78" i="2" s="1"/>
  <c r="B30" i="2" a="1"/>
  <c r="B30" i="2" s="1"/>
  <c r="B45" i="2" a="1"/>
  <c r="B45" i="2" s="1"/>
  <c r="J54" i="2" a="1"/>
  <c r="J54" i="2" s="1"/>
  <c r="B60" i="2" a="1"/>
  <c r="B60" i="2" s="1"/>
  <c r="F63" i="2" a="1"/>
  <c r="F63" i="2" s="1"/>
  <c r="J69" i="2" a="1"/>
  <c r="J69" i="2" s="1"/>
  <c r="B75" i="2" a="1"/>
  <c r="B75" i="2" s="1"/>
  <c r="F78" i="2" a="1"/>
  <c r="F78" i="2" s="1"/>
  <c r="I54" i="2" a="1"/>
  <c r="I54" i="2" s="1"/>
  <c r="M60" i="2" a="1"/>
  <c r="M60" i="2" s="1"/>
  <c r="E63" i="2" a="1"/>
  <c r="E63" i="2" s="1"/>
  <c r="I69" i="2" a="1"/>
  <c r="I69" i="2" s="1"/>
  <c r="M75" i="2" a="1"/>
  <c r="M75" i="2" s="1"/>
  <c r="E78" i="2" a="1"/>
  <c r="E78" i="2" s="1"/>
  <c r="H54" i="2" a="1"/>
  <c r="H54" i="2" s="1"/>
  <c r="L60" i="2" a="1"/>
  <c r="L60" i="2" s="1"/>
  <c r="D63" i="2" a="1"/>
  <c r="D63" i="2" s="1"/>
  <c r="H69" i="2" a="1"/>
  <c r="H69" i="2" s="1"/>
  <c r="L75" i="2" a="1"/>
  <c r="L75" i="2" s="1"/>
  <c r="D78" i="2" a="1"/>
  <c r="D78" i="2" s="1"/>
  <c r="G54" i="2" a="1"/>
  <c r="G54" i="2" s="1"/>
  <c r="K60" i="2" a="1"/>
  <c r="K60" i="2" s="1"/>
  <c r="C63" i="2" a="1"/>
  <c r="C63" i="2" s="1"/>
  <c r="G69" i="2" a="1"/>
  <c r="G69" i="2" s="1"/>
  <c r="K75" i="2" a="1"/>
  <c r="K75" i="2" s="1"/>
  <c r="C78" i="2" a="1"/>
  <c r="C78" i="2" s="1"/>
  <c r="B36" i="2" a="1"/>
  <c r="B36" i="2" s="1"/>
  <c r="B51" i="2" a="1"/>
  <c r="B51" i="2" s="1"/>
  <c r="F54" i="2" a="1"/>
  <c r="F54" i="2" s="1"/>
  <c r="J60" i="2" a="1"/>
  <c r="J60" i="2" s="1"/>
  <c r="B66" i="2" a="1"/>
  <c r="B66" i="2" s="1"/>
  <c r="F69" i="2" a="1"/>
  <c r="F69" i="2" s="1"/>
  <c r="J75" i="2" a="1"/>
  <c r="J75" i="2" s="1"/>
  <c r="B81" i="2" a="1"/>
  <c r="B81" i="2" s="1"/>
  <c r="M51" i="2" a="1"/>
  <c r="M51" i="2" s="1"/>
  <c r="E54" i="2" a="1"/>
  <c r="E54" i="2" s="1"/>
  <c r="I60" i="2" a="1"/>
  <c r="I60" i="2" s="1"/>
  <c r="M66" i="2" a="1"/>
  <c r="M66" i="2" s="1"/>
  <c r="E69" i="2" a="1"/>
  <c r="E69" i="2" s="1"/>
  <c r="I75" i="2" a="1"/>
  <c r="I75" i="2" s="1"/>
  <c r="M81" i="2" a="1"/>
  <c r="M81" i="2" s="1"/>
  <c r="L51" i="2" a="1"/>
  <c r="L51" i="2" s="1"/>
  <c r="D54" i="2" a="1"/>
  <c r="D54" i="2" s="1"/>
  <c r="H60" i="2" a="1"/>
  <c r="H60" i="2" s="1"/>
  <c r="L66" i="2" a="1"/>
  <c r="L66" i="2" s="1"/>
  <c r="D69" i="2" a="1"/>
  <c r="D69" i="2" s="1"/>
  <c r="H75" i="2" a="1"/>
  <c r="H75" i="2" s="1"/>
  <c r="L81" i="2" a="1"/>
  <c r="L81" i="2" s="1"/>
  <c r="K51" i="2" a="1"/>
  <c r="K51" i="2" s="1"/>
  <c r="C54" i="2" a="1"/>
  <c r="C54" i="2" s="1"/>
  <c r="G60" i="2" a="1"/>
  <c r="G60" i="2" s="1"/>
  <c r="K66" i="2" a="1"/>
  <c r="K66" i="2" s="1"/>
  <c r="C69" i="2" a="1"/>
  <c r="C69" i="2" s="1"/>
  <c r="G75" i="2" a="1"/>
  <c r="G75" i="2" s="1"/>
  <c r="K81" i="2" a="1"/>
  <c r="K81" i="2" s="1"/>
  <c r="B42" i="2" a="1"/>
  <c r="B42" i="2" s="1"/>
  <c r="J51" i="2" a="1"/>
  <c r="J51" i="2" s="1"/>
  <c r="B57" i="2" a="1"/>
  <c r="B57" i="2" s="1"/>
  <c r="F60" i="2" a="1"/>
  <c r="F60" i="2" s="1"/>
  <c r="J66" i="2" a="1"/>
  <c r="J66" i="2" s="1"/>
  <c r="B72" i="2" a="1"/>
  <c r="B72" i="2" s="1"/>
  <c r="F75" i="2" a="1"/>
  <c r="F75" i="2" s="1"/>
  <c r="J81" i="2" a="1"/>
  <c r="J81" i="2" s="1"/>
  <c r="I51" i="2" a="1"/>
  <c r="I51" i="2" s="1"/>
  <c r="M57" i="2" a="1"/>
  <c r="M57" i="2" s="1"/>
  <c r="E60" i="2" a="1"/>
  <c r="E60" i="2" s="1"/>
  <c r="I66" i="2" a="1"/>
  <c r="I66" i="2" s="1"/>
  <c r="M72" i="2" a="1"/>
  <c r="M72" i="2" s="1"/>
  <c r="E75" i="2" a="1"/>
  <c r="E75" i="2" s="1"/>
  <c r="I81" i="2" a="1"/>
  <c r="I81" i="2" s="1"/>
  <c r="H51" i="2" a="1"/>
  <c r="H51" i="2" s="1"/>
  <c r="L57" i="2" a="1"/>
  <c r="L57" i="2" s="1"/>
  <c r="D60" i="2" a="1"/>
  <c r="D60" i="2" s="1"/>
  <c r="H66" i="2" a="1"/>
  <c r="H66" i="2" s="1"/>
  <c r="L72" i="2" a="1"/>
  <c r="L72" i="2" s="1"/>
  <c r="D75" i="2" a="1"/>
  <c r="D75" i="2" s="1"/>
  <c r="H81" i="2" a="1"/>
  <c r="H81" i="2" s="1"/>
  <c r="G51" i="2" a="1"/>
  <c r="G51" i="2" s="1"/>
  <c r="K57" i="2" a="1"/>
  <c r="K57" i="2" s="1"/>
  <c r="C60" i="2" a="1"/>
  <c r="C60" i="2" s="1"/>
  <c r="G66" i="2" a="1"/>
  <c r="G66" i="2" s="1"/>
  <c r="K72" i="2" a="1"/>
  <c r="K72" i="2" s="1"/>
  <c r="C75" i="2" a="1"/>
  <c r="C75" i="2" s="1"/>
  <c r="G81" i="2" a="1"/>
  <c r="G81" i="2" s="1"/>
  <c r="B27" i="2" a="1"/>
  <c r="B27" i="2" s="1"/>
  <c r="B33" i="2" a="1"/>
  <c r="B33" i="2" s="1"/>
  <c r="B48" i="2" a="1"/>
  <c r="B48" i="2" s="1"/>
  <c r="F51" i="2" a="1"/>
  <c r="F51" i="2" s="1"/>
  <c r="J57" i="2" a="1"/>
  <c r="J57" i="2" s="1"/>
  <c r="B63" i="2" a="1"/>
  <c r="B63" i="2" s="1"/>
  <c r="F66" i="2" a="1"/>
  <c r="F66" i="2" s="1"/>
  <c r="J72" i="2" a="1"/>
  <c r="J72" i="2" s="1"/>
  <c r="B78" i="2" a="1"/>
  <c r="B78" i="2" s="1"/>
  <c r="F81" i="2" a="1"/>
  <c r="F81" i="2" s="1"/>
  <c r="E51" i="2" a="1"/>
  <c r="E51" i="2" s="1"/>
  <c r="I57" i="2" a="1"/>
  <c r="I57" i="2" s="1"/>
  <c r="M63" i="2" a="1"/>
  <c r="M63" i="2" s="1"/>
  <c r="E66" i="2" a="1"/>
  <c r="E66" i="2" s="1"/>
  <c r="I72" i="2" a="1"/>
  <c r="I72" i="2" s="1"/>
  <c r="M78" i="2" a="1"/>
  <c r="M78" i="2" s="1"/>
  <c r="E81" i="2" a="1"/>
  <c r="E81" i="2" s="1"/>
  <c r="D51" i="2" a="1"/>
  <c r="D51" i="2" s="1"/>
  <c r="H57" i="2" a="1"/>
  <c r="H57" i="2" s="1"/>
  <c r="L63" i="2" a="1"/>
  <c r="L63" i="2" s="1"/>
  <c r="D66" i="2" a="1"/>
  <c r="D66" i="2" s="1"/>
  <c r="H72" i="2" a="1"/>
  <c r="H72" i="2" s="1"/>
  <c r="L78" i="2" a="1"/>
  <c r="L78" i="2" s="1"/>
  <c r="D81" i="2" a="1"/>
  <c r="D81" i="2" s="1"/>
  <c r="C51" i="2" a="1"/>
  <c r="C51" i="2" s="1"/>
  <c r="G57" i="2" a="1"/>
  <c r="G57" i="2" s="1"/>
  <c r="K63" i="2" a="1"/>
  <c r="K63" i="2" s="1"/>
  <c r="C66" i="2" a="1"/>
  <c r="C66" i="2" s="1"/>
  <c r="G72" i="2" a="1"/>
  <c r="G72" i="2" s="1"/>
  <c r="K78" i="2" a="1"/>
  <c r="K78" i="2" s="1"/>
  <c r="C81" i="2" a="1"/>
  <c r="C81" i="2" s="1"/>
  <c r="B39" i="2" a="1"/>
  <c r="B39" i="2" s="1"/>
  <c r="B54" i="2" a="1"/>
  <c r="B54" i="2" s="1"/>
  <c r="F57" i="2" a="1"/>
  <c r="F57" i="2" s="1"/>
  <c r="J63" i="2" a="1"/>
  <c r="J63" i="2" s="1"/>
  <c r="B69" i="2" a="1"/>
  <c r="B69" i="2" s="1"/>
  <c r="F72" i="2" a="1"/>
  <c r="F72" i="2" s="1"/>
  <c r="B10" i="2"/>
  <c r="B8" i="2"/>
  <c r="B16" i="2"/>
  <c r="B15" i="2"/>
  <c r="B20" i="2"/>
  <c r="B19" i="2"/>
  <c r="B5" i="2"/>
  <c r="B6" i="2"/>
  <c r="B7" i="2"/>
  <c r="B12" i="2"/>
  <c r="B22" i="2"/>
  <c r="B9" i="2"/>
  <c r="B18" i="2"/>
  <c r="B11" i="2"/>
  <c r="B13" i="2"/>
  <c r="B17" i="2"/>
  <c r="B14" i="2"/>
  <c r="B21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<sst xmlns="http://schemas.openxmlformats.org/spreadsheetml/2006/main" count="291" uniqueCount="35">
  <si>
    <t>Raporlama Yapılacak Ay</t>
  </si>
  <si>
    <t>Adam/Saat</t>
  </si>
  <si>
    <t>Ölümlü İş Kazası</t>
  </si>
  <si>
    <t>Kayıp İş Günlü Kaza</t>
  </si>
  <si>
    <t>Kayıp İş Günü Sayısı</t>
  </si>
  <si>
    <t>İlk Yardım Gerektiren Kaza</t>
  </si>
  <si>
    <t>Tıbbi Müdahaleli Kaza</t>
  </si>
  <si>
    <t>Meslek Hastalığı</t>
  </si>
  <si>
    <t>Çalışan Sayısı</t>
  </si>
  <si>
    <t>Trafik Kazası</t>
  </si>
  <si>
    <t>Maddi Hasarlı Kaza</t>
  </si>
  <si>
    <t>Yangın</t>
  </si>
  <si>
    <t>Ramak Kala</t>
  </si>
  <si>
    <t>Çevre Kazası</t>
  </si>
  <si>
    <t>Eğitim Adam/Saat</t>
  </si>
  <si>
    <t>Uygunsuzluk</t>
  </si>
  <si>
    <t>Rahatsızlanma</t>
  </si>
  <si>
    <t>Rahatsızlanma Kaynaklı Kayıp Gün</t>
  </si>
  <si>
    <t>Ocak</t>
  </si>
  <si>
    <t>Şubat</t>
  </si>
  <si>
    <t>Mart</t>
  </si>
  <si>
    <t>Nisan</t>
  </si>
  <si>
    <t>Mayıs</t>
  </si>
  <si>
    <t>Haziran</t>
  </si>
  <si>
    <t>Temmuz</t>
  </si>
  <si>
    <t>Ağustos</t>
  </si>
  <si>
    <t>Eylül</t>
  </si>
  <si>
    <t>Ekim</t>
  </si>
  <si>
    <t>Kasım</t>
  </si>
  <si>
    <t>Aralık</t>
  </si>
  <si>
    <t>Raporlama Yılı:</t>
  </si>
  <si>
    <t>Alt Yüklenici Firma Sayısı</t>
  </si>
  <si>
    <t>Alt İşveren Çalışan Sayısı</t>
  </si>
  <si>
    <t>Kümülatif</t>
  </si>
  <si>
    <t>İSG Performans Takip Dashboardu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</si>
</sst>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0"/>
      <name val="Arial"/>
      <family val="2"/>
      <charset val="162"/>
    </font>
    <font>
      <sz val="8"/>
      <name val="Calibri"/>
      <family val="2"/>
      <scheme val="minor"/>
    </font>
    <font>
      <b/>
      <sz val="14"/>
      <color theme="0"/>
      <name val="Calibri"/>
      <family val="2"/>
      <charset val="162"/>
      <scheme val="minor"/>
    </font>
    <font>
      <b/>
      <sz val="36"/>
      <color theme="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12"/>
      <color theme="0"/>
      <name val="Calibri"/>
      <family val="2"/>
      <charset val="162"/>
      <scheme val="minor"/>
    </font>
    <font>
      <b/>
      <sz val="11"/>
      <color theme="0"/>
      <name val="Arial"/>
      <family val="2"/>
      <charset val="162"/>
    </font>
    <font>
      <b/>
      <sz val="11"/>
      <name val="Arial"/>
      <family val="2"/>
      <charset val="162"/>
    </font>
    <font>
      <b/>
      <sz val="20"/>
      <color theme="0"/>
      <name val="Calibri"/>
      <family val="2"/>
      <charset val="16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1E414A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3C911"/>
        <bgColor indexed="64"/>
      </patternFill>
    </fill>
    <fill>
      <patternFill patternType="solid">
        <fgColor rgb="FF000000"/>
        <bgColor indexed="64"/>
      </patternFill>
    </fill>
  </fills>
  <borders count="3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" fillId="0" borderId="0"/>
  </cellStyleXfs>
  <cellXfs count="53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2" borderId="2" xfId="2" applyFont="1" applyFill="1" applyBorder="1" applyAlignment="1">
      <alignment horizontal="center" vertical="center" wrapText="1" readingOrder="1"/>
    </xf>
    <xf numFmtId="0" fontId="0" fillId="4" borderId="0" xfId="0" applyFill="1"/>
    <xf numFmtId="0" fontId="6" fillId="4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5" borderId="0" xfId="0" applyFill="1"/>
    <xf numFmtId="0" fontId="0" fillId="3" borderId="0" xfId="0" applyFill="1" applyAlignment="1">
      <alignment wrapText="1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164" fontId="0" fillId="3" borderId="16" xfId="1" applyNumberFormat="1" applyFont="1" applyFill="1" applyBorder="1" applyAlignment="1">
      <alignment horizontal="center" vertical="center"/>
    </xf>
    <xf numFmtId="164" fontId="0" fillId="3" borderId="17" xfId="1" applyNumberFormat="1" applyFont="1" applyFill="1" applyBorder="1" applyAlignment="1">
      <alignment horizontal="center" vertical="center"/>
    </xf>
    <xf numFmtId="164" fontId="0" fillId="3" borderId="18" xfId="1" applyNumberFormat="1" applyFont="1" applyFill="1" applyBorder="1" applyAlignment="1">
      <alignment horizontal="center" vertical="center"/>
    </xf>
    <xf numFmtId="164" fontId="0" fillId="5" borderId="19" xfId="1" applyNumberFormat="1" applyFont="1" applyFill="1" applyBorder="1" applyAlignment="1">
      <alignment horizontal="center" vertical="center"/>
    </xf>
    <xf numFmtId="164" fontId="0" fillId="5" borderId="20" xfId="1" applyNumberFormat="1" applyFont="1" applyFill="1" applyBorder="1" applyAlignment="1">
      <alignment horizontal="center" vertical="center"/>
    </xf>
    <xf numFmtId="164" fontId="0" fillId="5" borderId="21" xfId="1" applyNumberFormat="1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164" fontId="9" fillId="7" borderId="22" xfId="1" applyNumberFormat="1" applyFont="1" applyFill="1" applyBorder="1" applyAlignment="1">
      <alignment horizontal="center" vertical="center"/>
    </xf>
    <xf numFmtId="0" fontId="12" fillId="7" borderId="22" xfId="2" applyFont="1" applyFill="1" applyBorder="1" applyAlignment="1">
      <alignment horizontal="right" vertical="center" wrapText="1" readingOrder="1"/>
    </xf>
    <xf numFmtId="0" fontId="11" fillId="4" borderId="22" xfId="2" applyFont="1" applyFill="1" applyBorder="1" applyAlignment="1">
      <alignment horizontal="right" vertical="center" wrapText="1" readingOrder="1"/>
    </xf>
    <xf numFmtId="164" fontId="8" fillId="4" borderId="22" xfId="1" applyNumberFormat="1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1" fontId="9" fillId="7" borderId="22" xfId="0" applyNumberFormat="1" applyFont="1" applyFill="1" applyBorder="1" applyAlignment="1">
      <alignment horizontal="center" vertical="center"/>
    </xf>
    <xf numFmtId="0" fontId="10" fillId="8" borderId="22" xfId="0" applyFont="1" applyFill="1" applyBorder="1" applyAlignment="1">
      <alignment horizontal="center" vertical="center" wrapText="1"/>
    </xf>
    <xf numFmtId="0" fontId="10" fillId="8" borderId="2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0" fillId="4" borderId="29" xfId="0" applyFill="1" applyBorder="1"/>
    <xf numFmtId="0" fontId="0" fillId="4" borderId="30" xfId="0" applyFill="1" applyBorder="1"/>
    <xf numFmtId="0" fontId="0" fillId="4" borderId="26" xfId="0" applyFill="1" applyBorder="1"/>
    <xf numFmtId="0" fontId="0" fillId="4" borderId="27" xfId="0" applyFill="1" applyBorder="1"/>
    <xf numFmtId="0" fontId="0" fillId="4" borderId="28" xfId="0" applyFill="1" applyBorder="1"/>
    <xf numFmtId="0" fontId="13" fillId="4" borderId="23" xfId="0" applyFont="1" applyFill="1" applyBorder="1" applyAlignment="1">
      <alignment horizontal="center" vertical="center"/>
    </xf>
    <xf numFmtId="0" fontId="13" fillId="4" borderId="24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13" fillId="4" borderId="27" xfId="0" applyFont="1" applyFill="1" applyBorder="1" applyAlignment="1">
      <alignment horizontal="center" vertical="center"/>
    </xf>
    <xf numFmtId="0" fontId="13" fillId="4" borderId="28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4" fillId="2" borderId="3" xfId="2" applyFont="1" applyFill="1" applyBorder="1" applyAlignment="1">
      <alignment horizontal="center" vertical="center" wrapText="1" readingOrder="1"/>
    </xf>
    <xf numFmtId="0" fontId="4" fillId="2" borderId="13" xfId="2" applyFont="1" applyFill="1" applyBorder="1" applyAlignment="1">
      <alignment horizontal="center" vertical="center" wrapText="1" readingOrder="1"/>
    </xf>
  </cellXfs>
  <cellStyles count="3">
    <cellStyle name="Comma" xfId="1" builtinId="3"/>
    <cellStyle name="Normal" xfId="0" builtinId="0"/>
    <cellStyle name="Normal 4 2" xfId="2" xr:uid="{6405A343-CA37-4BC6-91AC-98E57365BBB9}"/>
  </cellStyles>
  <dxfs count="0"/>
  <tableStyles count="0" defaultTableStyle="TableStyleMedium2" defaultPivotStyle="PivotStyleLight16"/>
  <colors>
    <mruColors>
      <color rgb="FFB04EAC"/>
      <color rgb="FFF9643C"/>
      <color rgb="FF22619A"/>
      <color rgb="FF33AE81"/>
      <color rgb="FFBB2727"/>
      <color rgb="FF66FFFF"/>
      <color rgb="FF51CFBE"/>
      <color rgb="FFF3C911"/>
      <color rgb="FF000000"/>
      <color rgb="FF1E41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Çalışan</a:t>
            </a:r>
            <a:r>
              <a:rPr lang="tr-TR" baseline="0"/>
              <a:t> Sayısı Dağılımı</a:t>
            </a:r>
            <a:endParaRPr lang="tr-T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17879548611111112"/>
          <c:w val="0.93888888888888888"/>
          <c:h val="0.4997395833333333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'!$B$25:$M$25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'!$B$26:$M$26</c:f>
              <c:numCache>
                <c:formatCode>General</c:formatCode>
                <c:ptCount val="12"/>
                <c:pt idx="0">
                  <c:v>1248</c:v>
                </c:pt>
                <c:pt idx="1">
                  <c:v>1249</c:v>
                </c:pt>
                <c:pt idx="2">
                  <c:v>1250</c:v>
                </c:pt>
                <c:pt idx="3">
                  <c:v>1251</c:v>
                </c:pt>
                <c:pt idx="4">
                  <c:v>1252</c:v>
                </c:pt>
                <c:pt idx="5">
                  <c:v>1253</c:v>
                </c:pt>
                <c:pt idx="6">
                  <c:v>1254</c:v>
                </c:pt>
                <c:pt idx="7">
                  <c:v>1255</c:v>
                </c:pt>
                <c:pt idx="8">
                  <c:v>1256</c:v>
                </c:pt>
                <c:pt idx="9">
                  <c:v>1257</c:v>
                </c:pt>
                <c:pt idx="10">
                  <c:v>1258</c:v>
                </c:pt>
                <c:pt idx="11">
                  <c:v>1259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2E-4922-9523-3192E7EF4BAE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'!$B$25:$M$25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'!$B$27:$M$27</c:f>
              <c:numCache>
                <c:formatCode>General</c:formatCode>
                <c:ptCount val="12"/>
                <c:pt idx="0">
                  <c:v>1236</c:v>
                </c:pt>
                <c:pt idx="1">
                  <c:v>1237</c:v>
                </c:pt>
                <c:pt idx="2">
                  <c:v>1238</c:v>
                </c:pt>
                <c:pt idx="3">
                  <c:v>1239</c:v>
                </c:pt>
                <c:pt idx="4">
                  <c:v>1240</c:v>
                </c:pt>
                <c:pt idx="5">
                  <c:v>1541</c:v>
                </c:pt>
                <c:pt idx="6">
                  <c:v>1242</c:v>
                </c:pt>
                <c:pt idx="7">
                  <c:v>1243</c:v>
                </c:pt>
                <c:pt idx="8">
                  <c:v>1244</c:v>
                </c:pt>
                <c:pt idx="9">
                  <c:v>1245</c:v>
                </c:pt>
                <c:pt idx="10">
                  <c:v>1246</c:v>
                </c:pt>
                <c:pt idx="11">
                  <c:v>1247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2E-4922-9523-3192E7EF4BA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895688496"/>
        <c:axId val="1895700496"/>
      </c:barChart>
      <c:catAx>
        <c:axId val="1895688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1895700496"/>
        <c:crosses val="autoZero"/>
        <c:auto val="1"/>
        <c:lblAlgn val="ctr"/>
        <c:lblOffset val="100"/>
        <c:noMultiLvlLbl val="0"/>
      </c:catAx>
      <c:valAx>
        <c:axId val="18957004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895688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0" i="0" u="none" strike="noStrike" kern="1200" spc="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tr-TR" sz="1600" b="1"/>
              <a:t>Adam/Saat Dağılımı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600" b="0" i="0" u="none" strike="noStrike" kern="1200" spc="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2.5011324786324788E-2"/>
          <c:y val="0.17932830497087568"/>
          <c:w val="0.94997726239199631"/>
          <c:h val="0.511435368919733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33AE81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'Data-2 '!$B$25:$M$25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'!$B$29:$M$29</c:f>
              <c:numCache>
                <c:formatCode>_-* #,##0_-;\-* #,##0_-;_-* "-"??_-;_-@_-</c:formatCode>
                <c:ptCount val="12"/>
                <c:pt idx="0">
                  <c:v>299520</c:v>
                </c:pt>
                <c:pt idx="1">
                  <c:v>299760</c:v>
                </c:pt>
                <c:pt idx="2">
                  <c:v>300000</c:v>
                </c:pt>
                <c:pt idx="3">
                  <c:v>300240</c:v>
                </c:pt>
                <c:pt idx="4">
                  <c:v>300480</c:v>
                </c:pt>
                <c:pt idx="5">
                  <c:v>300720</c:v>
                </c:pt>
                <c:pt idx="6">
                  <c:v>300960</c:v>
                </c:pt>
                <c:pt idx="7">
                  <c:v>301200</c:v>
                </c:pt>
                <c:pt idx="8">
                  <c:v>301440</c:v>
                </c:pt>
                <c:pt idx="9">
                  <c:v>301680</c:v>
                </c:pt>
                <c:pt idx="10">
                  <c:v>301920</c:v>
                </c:pt>
                <c:pt idx="11">
                  <c:v>302160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AB-4EDA-93FE-CA391746A85F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'Data-2 '!$B$25:$M$25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'!$B$30:$M$30</c:f>
              <c:numCache>
                <c:formatCode>_-* #,##0_-;\-* #,##0_-;_-* "-"??_-;_-@_-</c:formatCode>
                <c:ptCount val="12"/>
                <c:pt idx="0">
                  <c:v>296640</c:v>
                </c:pt>
                <c:pt idx="1">
                  <c:v>296880</c:v>
                </c:pt>
                <c:pt idx="2">
                  <c:v>297120</c:v>
                </c:pt>
                <c:pt idx="3">
                  <c:v>297360</c:v>
                </c:pt>
                <c:pt idx="4">
                  <c:v>297600</c:v>
                </c:pt>
                <c:pt idx="5">
                  <c:v>452321</c:v>
                </c:pt>
                <c:pt idx="6">
                  <c:v>298080</c:v>
                </c:pt>
                <c:pt idx="7">
                  <c:v>298320</c:v>
                </c:pt>
                <c:pt idx="8">
                  <c:v>298560</c:v>
                </c:pt>
                <c:pt idx="9">
                  <c:v>298800</c:v>
                </c:pt>
                <c:pt idx="10">
                  <c:v>299040</c:v>
                </c:pt>
                <c:pt idx="11">
                  <c:v>299280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AB-4EDA-93FE-CA391746A8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980039920"/>
        <c:axId val="1980047120"/>
      </c:barChart>
      <c:catAx>
        <c:axId val="1980039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1980047120"/>
        <c:crosses val="autoZero"/>
        <c:auto val="1"/>
        <c:lblAlgn val="ctr"/>
        <c:lblOffset val="100"/>
        <c:noMultiLvlLbl val="0"/>
      </c:catAx>
      <c:valAx>
        <c:axId val="1980047120"/>
        <c:scaling>
          <c:orientation val="minMax"/>
        </c:scaling>
        <c:delete val="1"/>
        <c:axPos val="l"/>
        <c:numFmt formatCode="_-* #,##0_-;\-* #,##0_-;_-* &quot;-&quot;??_-;_-@_-" sourceLinked="1"/>
        <c:majorTickMark val="none"/>
        <c:minorTickMark val="none"/>
        <c:tickLblPos val="nextTo"/>
        <c:crossAx val="1980039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chemeClr val="tx1">
        <a:lumMod val="85000"/>
        <a:lumOff val="1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1000" b="0" i="0" u="none" strike="noStrike" kern="1200" baseline="0">
          <a:solidFill>
            <a:schemeClr val="bg1"/>
          </a:solidFill>
          <a:latin typeface="+mn-lt"/>
          <a:ea typeface="+mn-ea"/>
          <a:cs typeface="+mn-cs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Ölümlü</a:t>
            </a:r>
            <a:r>
              <a:rPr lang="tr-TR" baseline="0"/>
              <a:t> İş Kazası</a:t>
            </a:r>
            <a:endParaRPr lang="tr-T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4449336924989646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'!$B$31:$M$31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'!$B$32:$M$32</c:f>
              <c:numCache>
                <c:formatCode>General</c:formatCode>
                <c:ptCount val="12"/>
                <c:pt idx="0">
                  <c:v>10</c:v>
                </c:pt>
                <c:pt idx="1">
                  <c:v>8</c:v>
                </c:pt>
                <c:pt idx="2">
                  <c:v>6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6</c:v>
                </c:pt>
                <c:pt idx="10">
                  <c:v>5</c:v>
                </c:pt>
                <c:pt idx="1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C-4A1E-A81F-9F2618C32D4A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'!$B$31:$M$31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'!$B$33:$M$33</c:f>
              <c:numCache>
                <c:formatCode>General</c:formatCode>
                <c:ptCount val="12"/>
                <c:pt idx="0">
                  <c:v>5</c:v>
                </c:pt>
                <c:pt idx="1">
                  <c:v>6</c:v>
                </c:pt>
                <c:pt idx="2">
                  <c:v>9</c:v>
                </c:pt>
                <c:pt idx="3">
                  <c:v>8</c:v>
                </c:pt>
                <c:pt idx="4">
                  <c:v>10</c:v>
                </c:pt>
                <c:pt idx="5">
                  <c:v>7</c:v>
                </c:pt>
                <c:pt idx="6">
                  <c:v>4</c:v>
                </c:pt>
                <c:pt idx="7">
                  <c:v>2</c:v>
                </c:pt>
                <c:pt idx="8">
                  <c:v>3</c:v>
                </c:pt>
                <c:pt idx="9">
                  <c:v>6</c:v>
                </c:pt>
                <c:pt idx="10">
                  <c:v>9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1C-4A1E-A81F-9F2618C32D4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Kayıp İş Günlü Kaza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C000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Lbl>
              <c:idx val="7"/>
              <c:layout>
                <c:manualLayout>
                  <c:x val="-2.8251800028374831E-2"/>
                  <c:y val="-1.45658201175557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1F0-4F6D-9CB1-367F6C82B363}"/>
                </c:ext>
              </c:extLst>
            </c:dLbl>
            <c:dLbl>
              <c:idx val="8"/>
              <c:layout>
                <c:manualLayout>
                  <c:x val="-3.6697745974320781E-2"/>
                  <c:y val="-3.33451628405604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1F0-4F6D-9CB1-367F6C82B36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'!$B$34:$M$34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'!$B$35:$M$35</c:f>
              <c:numCache>
                <c:formatCode>General</c:formatCode>
                <c:ptCount val="12"/>
                <c:pt idx="0">
                  <c:v>9</c:v>
                </c:pt>
                <c:pt idx="1">
                  <c:v>7</c:v>
                </c:pt>
                <c:pt idx="2">
                  <c:v>5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5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F0-4F6D-9CB1-367F6C82B363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>
                  <a:lumMod val="75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'!$B$34:$M$34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'!$B$36:$M$36</c:f>
              <c:numCache>
                <c:formatCode>General</c:formatCode>
                <c:ptCount val="12"/>
                <c:pt idx="0">
                  <c:v>4</c:v>
                </c:pt>
                <c:pt idx="1">
                  <c:v>5</c:v>
                </c:pt>
                <c:pt idx="2">
                  <c:v>8</c:v>
                </c:pt>
                <c:pt idx="3">
                  <c:v>7</c:v>
                </c:pt>
                <c:pt idx="4">
                  <c:v>9</c:v>
                </c:pt>
                <c:pt idx="5">
                  <c:v>6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5</c:v>
                </c:pt>
                <c:pt idx="10">
                  <c:v>8</c:v>
                </c:pt>
                <c:pt idx="1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F0-4F6D-9CB1-367F6C82B36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957202773639777"/>
          <c:y val="0.88329315084603732"/>
          <c:w val="0.326486353479463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Kayıp İş Günü Sayısı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856267569629224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chemeClr val="accent4">
                  <a:lumMod val="40000"/>
                  <a:lumOff val="60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'!$B$37:$M$37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'!$B$38:$M$38</c:f>
              <c:numCache>
                <c:formatCode>General</c:formatCode>
                <c:ptCount val="12"/>
                <c:pt idx="0">
                  <c:v>10</c:v>
                </c:pt>
                <c:pt idx="1">
                  <c:v>3</c:v>
                </c:pt>
                <c:pt idx="2">
                  <c:v>10</c:v>
                </c:pt>
                <c:pt idx="3">
                  <c:v>8</c:v>
                </c:pt>
                <c:pt idx="4">
                  <c:v>9</c:v>
                </c:pt>
                <c:pt idx="5">
                  <c:v>63</c:v>
                </c:pt>
                <c:pt idx="6">
                  <c:v>7</c:v>
                </c:pt>
                <c:pt idx="7">
                  <c:v>65</c:v>
                </c:pt>
                <c:pt idx="8">
                  <c:v>66</c:v>
                </c:pt>
                <c:pt idx="9">
                  <c:v>6</c:v>
                </c:pt>
                <c:pt idx="10">
                  <c:v>68</c:v>
                </c:pt>
                <c:pt idx="11">
                  <c:v>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FA-4626-ABE6-35E178670FC1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7030A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'!$B$37:$M$37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'!$B$39:$M$39</c:f>
              <c:numCache>
                <c:formatCode>General</c:formatCode>
                <c:ptCount val="12"/>
                <c:pt idx="0">
                  <c:v>46</c:v>
                </c:pt>
                <c:pt idx="1">
                  <c:v>47</c:v>
                </c:pt>
                <c:pt idx="2">
                  <c:v>48</c:v>
                </c:pt>
                <c:pt idx="3">
                  <c:v>49</c:v>
                </c:pt>
                <c:pt idx="4">
                  <c:v>50</c:v>
                </c:pt>
                <c:pt idx="5">
                  <c:v>51</c:v>
                </c:pt>
                <c:pt idx="6">
                  <c:v>52</c:v>
                </c:pt>
                <c:pt idx="7">
                  <c:v>53</c:v>
                </c:pt>
                <c:pt idx="8">
                  <c:v>54</c:v>
                </c:pt>
                <c:pt idx="9">
                  <c:v>55</c:v>
                </c:pt>
                <c:pt idx="10">
                  <c:v>56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FA-4626-ABE6-35E178670FC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675671242108252"/>
          <c:y val="0.87810699648974944"/>
          <c:w val="0.326486353479463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İlk Yardım Gerektiren Kaza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856267569629224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33AE8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'!$B$40:$M$40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'!$B$41:$M$41</c:f>
              <c:numCache>
                <c:formatCode>General</c:formatCode>
                <c:ptCount val="12"/>
                <c:pt idx="0">
                  <c:v>49</c:v>
                </c:pt>
                <c:pt idx="1">
                  <c:v>3</c:v>
                </c:pt>
                <c:pt idx="2">
                  <c:v>51</c:v>
                </c:pt>
                <c:pt idx="3">
                  <c:v>5</c:v>
                </c:pt>
                <c:pt idx="4">
                  <c:v>53</c:v>
                </c:pt>
                <c:pt idx="5">
                  <c:v>54</c:v>
                </c:pt>
                <c:pt idx="6">
                  <c:v>3</c:v>
                </c:pt>
                <c:pt idx="7">
                  <c:v>56</c:v>
                </c:pt>
                <c:pt idx="8">
                  <c:v>57</c:v>
                </c:pt>
                <c:pt idx="9">
                  <c:v>58</c:v>
                </c:pt>
                <c:pt idx="10">
                  <c:v>59</c:v>
                </c:pt>
                <c:pt idx="1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B4-439D-8747-120CB11EB124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B04EA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'!$B$40:$M$40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'!$B$42:$M$42</c:f>
              <c:numCache>
                <c:formatCode>General</c:formatCode>
                <c:ptCount val="12"/>
                <c:pt idx="0">
                  <c:v>37</c:v>
                </c:pt>
                <c:pt idx="1">
                  <c:v>38</c:v>
                </c:pt>
                <c:pt idx="2">
                  <c:v>39</c:v>
                </c:pt>
                <c:pt idx="3">
                  <c:v>40</c:v>
                </c:pt>
                <c:pt idx="4">
                  <c:v>41</c:v>
                </c:pt>
                <c:pt idx="5">
                  <c:v>42</c:v>
                </c:pt>
                <c:pt idx="6">
                  <c:v>5</c:v>
                </c:pt>
                <c:pt idx="7">
                  <c:v>44</c:v>
                </c:pt>
                <c:pt idx="8">
                  <c:v>45</c:v>
                </c:pt>
                <c:pt idx="9">
                  <c:v>46</c:v>
                </c:pt>
                <c:pt idx="10">
                  <c:v>47</c:v>
                </c:pt>
                <c:pt idx="11">
                  <c:v>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B4-439D-8747-120CB11EB12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4786789151356079"/>
          <c:y val="0.87810699648974944"/>
          <c:w val="0.38204199475065614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Tıbbi Müdahaleli Kaza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00B05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'!$B$43:$M$43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'!$B$44:$M$44</c:f>
              <c:numCache>
                <c:formatCode>General</c:formatCode>
                <c:ptCount val="12"/>
                <c:pt idx="0">
                  <c:v>20</c:v>
                </c:pt>
                <c:pt idx="1">
                  <c:v>51</c:v>
                </c:pt>
                <c:pt idx="2">
                  <c:v>55</c:v>
                </c:pt>
                <c:pt idx="3">
                  <c:v>23</c:v>
                </c:pt>
                <c:pt idx="4">
                  <c:v>54</c:v>
                </c:pt>
                <c:pt idx="5">
                  <c:v>11</c:v>
                </c:pt>
                <c:pt idx="6">
                  <c:v>15</c:v>
                </c:pt>
                <c:pt idx="7">
                  <c:v>57</c:v>
                </c:pt>
                <c:pt idx="8">
                  <c:v>58</c:v>
                </c:pt>
                <c:pt idx="9">
                  <c:v>59</c:v>
                </c:pt>
                <c:pt idx="10">
                  <c:v>60</c:v>
                </c:pt>
                <c:pt idx="11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D3-40B2-8820-41C1A10A2FC4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51CFBE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'!$B$43:$M$43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'!$B$45:$M$45</c:f>
              <c:numCache>
                <c:formatCode>General</c:formatCode>
                <c:ptCount val="12"/>
                <c:pt idx="0">
                  <c:v>38</c:v>
                </c:pt>
                <c:pt idx="1">
                  <c:v>39</c:v>
                </c:pt>
                <c:pt idx="2">
                  <c:v>40</c:v>
                </c:pt>
                <c:pt idx="3">
                  <c:v>41</c:v>
                </c:pt>
                <c:pt idx="4">
                  <c:v>42</c:v>
                </c:pt>
                <c:pt idx="5">
                  <c:v>43</c:v>
                </c:pt>
                <c:pt idx="6">
                  <c:v>44</c:v>
                </c:pt>
                <c:pt idx="7">
                  <c:v>45</c:v>
                </c:pt>
                <c:pt idx="8">
                  <c:v>46</c:v>
                </c:pt>
                <c:pt idx="9">
                  <c:v>47</c:v>
                </c:pt>
                <c:pt idx="10">
                  <c:v>48</c:v>
                </c:pt>
                <c:pt idx="11">
                  <c:v>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D3-40B2-8820-41C1A10A2FC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957202773639777"/>
          <c:y val="0.88329315084603732"/>
          <c:w val="0.326486353479463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Rahatsızlanma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22619A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'!$B$46:$M$46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'!$B$47:$M$47</c:f>
              <c:numCache>
                <c:formatCode>General</c:formatCode>
                <c:ptCount val="12"/>
                <c:pt idx="0">
                  <c:v>12</c:v>
                </c:pt>
                <c:pt idx="1">
                  <c:v>8</c:v>
                </c:pt>
                <c:pt idx="2">
                  <c:v>53</c:v>
                </c:pt>
                <c:pt idx="3">
                  <c:v>54</c:v>
                </c:pt>
                <c:pt idx="4">
                  <c:v>5</c:v>
                </c:pt>
                <c:pt idx="5">
                  <c:v>56</c:v>
                </c:pt>
                <c:pt idx="6">
                  <c:v>57</c:v>
                </c:pt>
                <c:pt idx="7">
                  <c:v>1</c:v>
                </c:pt>
                <c:pt idx="8">
                  <c:v>59</c:v>
                </c:pt>
                <c:pt idx="9">
                  <c:v>3</c:v>
                </c:pt>
                <c:pt idx="10">
                  <c:v>61</c:v>
                </c:pt>
                <c:pt idx="11">
                  <c:v>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18-4685-8547-BC702991CAEF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FFFF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'!$B$46:$M$46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'!$B$48:$M$48</c:f>
              <c:numCache>
                <c:formatCode>General</c:formatCode>
                <c:ptCount val="12"/>
                <c:pt idx="0">
                  <c:v>39</c:v>
                </c:pt>
                <c:pt idx="1">
                  <c:v>40</c:v>
                </c:pt>
                <c:pt idx="2">
                  <c:v>41</c:v>
                </c:pt>
                <c:pt idx="3">
                  <c:v>42</c:v>
                </c:pt>
                <c:pt idx="4">
                  <c:v>43</c:v>
                </c:pt>
                <c:pt idx="5">
                  <c:v>44</c:v>
                </c:pt>
                <c:pt idx="6">
                  <c:v>10</c:v>
                </c:pt>
                <c:pt idx="7">
                  <c:v>46</c:v>
                </c:pt>
                <c:pt idx="8">
                  <c:v>47</c:v>
                </c:pt>
                <c:pt idx="9">
                  <c:v>48</c:v>
                </c:pt>
                <c:pt idx="10">
                  <c:v>49</c:v>
                </c:pt>
                <c:pt idx="11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018-4685-8547-BC702991CAE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957202773639777"/>
          <c:y val="0.88329315084603732"/>
          <c:w val="0.326486353479463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Rahatsızlanma Kaynaklı Kayıp Gün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856267569629224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22619A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'!$B$49:$M$49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'!$B$50:$M$50</c:f>
              <c:numCache>
                <c:formatCode>General</c:formatCode>
                <c:ptCount val="12"/>
                <c:pt idx="0">
                  <c:v>10</c:v>
                </c:pt>
                <c:pt idx="1">
                  <c:v>53</c:v>
                </c:pt>
                <c:pt idx="2">
                  <c:v>54</c:v>
                </c:pt>
                <c:pt idx="3">
                  <c:v>55</c:v>
                </c:pt>
                <c:pt idx="4">
                  <c:v>12</c:v>
                </c:pt>
                <c:pt idx="5">
                  <c:v>57</c:v>
                </c:pt>
                <c:pt idx="6">
                  <c:v>58</c:v>
                </c:pt>
                <c:pt idx="7">
                  <c:v>59</c:v>
                </c:pt>
                <c:pt idx="8">
                  <c:v>60</c:v>
                </c:pt>
                <c:pt idx="9">
                  <c:v>61</c:v>
                </c:pt>
                <c:pt idx="10">
                  <c:v>62</c:v>
                </c:pt>
                <c:pt idx="11">
                  <c:v>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5C-47E8-A8C9-6473A77D0EB9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66FFFF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'!$B$49:$M$49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'!$B$51:$M$51</c:f>
              <c:numCache>
                <c:formatCode>General</c:formatCode>
                <c:ptCount val="12"/>
                <c:pt idx="0">
                  <c:v>40</c:v>
                </c:pt>
                <c:pt idx="1">
                  <c:v>41</c:v>
                </c:pt>
                <c:pt idx="2">
                  <c:v>42</c:v>
                </c:pt>
                <c:pt idx="3">
                  <c:v>43</c:v>
                </c:pt>
                <c:pt idx="4">
                  <c:v>44</c:v>
                </c:pt>
                <c:pt idx="5">
                  <c:v>45</c:v>
                </c:pt>
                <c:pt idx="6">
                  <c:v>46</c:v>
                </c:pt>
                <c:pt idx="7">
                  <c:v>47</c:v>
                </c:pt>
                <c:pt idx="8">
                  <c:v>48</c:v>
                </c:pt>
                <c:pt idx="9">
                  <c:v>49</c:v>
                </c:pt>
                <c:pt idx="10">
                  <c:v>50</c:v>
                </c:pt>
                <c:pt idx="11">
                  <c:v>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5C-47E8-A8C9-6473A77D0EB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3675671242108252"/>
          <c:y val="0.87810699648974944"/>
          <c:w val="0.326486353479463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Meslek Hastalığı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'!$B$52:$M$52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'!$B$53:$M$53</c:f>
              <c:numCache>
                <c:formatCode>General</c:formatCode>
                <c:ptCount val="12"/>
                <c:pt idx="0">
                  <c:v>7</c:v>
                </c:pt>
                <c:pt idx="1">
                  <c:v>5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9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08-4D6B-BCDB-93293DC743E0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'!$B$52:$M$52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'!$B$54:$M$54</c:f>
              <c:numCache>
                <c:formatCode>General</c:formatCode>
                <c:ptCount val="12"/>
                <c:pt idx="0">
                  <c:v>5</c:v>
                </c:pt>
                <c:pt idx="1">
                  <c:v>1</c:v>
                </c:pt>
                <c:pt idx="2">
                  <c:v>3</c:v>
                </c:pt>
                <c:pt idx="3">
                  <c:v>0</c:v>
                </c:pt>
                <c:pt idx="4">
                  <c:v>7</c:v>
                </c:pt>
                <c:pt idx="5">
                  <c:v>5</c:v>
                </c:pt>
                <c:pt idx="6">
                  <c:v>1</c:v>
                </c:pt>
                <c:pt idx="7">
                  <c:v>9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708-4D6B-BCDB-93293DC743E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Trafik Kazası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FFFF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'!$B$55:$M$55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'!$B$56:$M$56</c:f>
              <c:numCache>
                <c:formatCode>General</c:formatCode>
                <c:ptCount val="12"/>
                <c:pt idx="0">
                  <c:v>9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8</c:v>
                </c:pt>
                <c:pt idx="5">
                  <c:v>7</c:v>
                </c:pt>
                <c:pt idx="6">
                  <c:v>9</c:v>
                </c:pt>
                <c:pt idx="7">
                  <c:v>6</c:v>
                </c:pt>
                <c:pt idx="8">
                  <c:v>5</c:v>
                </c:pt>
                <c:pt idx="9">
                  <c:v>4</c:v>
                </c:pt>
                <c:pt idx="10">
                  <c:v>1</c:v>
                </c:pt>
                <c:pt idx="1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34-4A71-AA1E-9CB50ED39B2B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B04EA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'!$B$55:$M$55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'!$B$57:$M$57</c:f>
              <c:numCache>
                <c:formatCode>General</c:formatCode>
                <c:ptCount val="12"/>
                <c:pt idx="0">
                  <c:v>11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6</c:v>
                </c:pt>
                <c:pt idx="1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34-4A71-AA1E-9CB50ED39B2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Maddi Hasarlı Kaza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22619A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'!$B$58:$M$58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'!$B$59:$M$59</c:f>
              <c:numCache>
                <c:formatCode>General</c:formatCode>
                <c:ptCount val="12"/>
                <c:pt idx="0">
                  <c:v>6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2</c:v>
                </c:pt>
                <c:pt idx="10">
                  <c:v>3</c:v>
                </c:pt>
                <c:pt idx="1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1C-47AD-8F84-427DC0CD9FE4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'!$B$58:$M$58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'!$B$60:$M$60</c:f>
              <c:numCache>
                <c:formatCode>General</c:formatCode>
                <c:ptCount val="12"/>
                <c:pt idx="0">
                  <c:v>8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6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1C-47AD-8F84-427DC0CD9FE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Yangın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'!$B$61:$M$61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'!$B$62:$M$62</c:f>
              <c:numCache>
                <c:formatCode>General</c:formatCode>
                <c:ptCount val="1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  <c:pt idx="1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23-4763-959E-D626312BF07F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'!$B$61:$M$61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'!$B$63:$M$63</c:f>
              <c:numCache>
                <c:formatCode>General</c:formatCode>
                <c:ptCount val="12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4</c:v>
                </c:pt>
                <c:pt idx="6">
                  <c:v>1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023-4763-959E-D626312BF07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Ramak Kala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66FFFF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'!$B$64:$M$64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'!$B$65:$M$65</c:f>
              <c:numCache>
                <c:formatCode>General</c:formatCode>
                <c:ptCount val="12"/>
                <c:pt idx="0">
                  <c:v>36</c:v>
                </c:pt>
                <c:pt idx="1">
                  <c:v>43</c:v>
                </c:pt>
                <c:pt idx="2">
                  <c:v>25</c:v>
                </c:pt>
                <c:pt idx="3">
                  <c:v>41</c:v>
                </c:pt>
                <c:pt idx="4">
                  <c:v>67</c:v>
                </c:pt>
                <c:pt idx="5">
                  <c:v>7</c:v>
                </c:pt>
                <c:pt idx="6">
                  <c:v>16</c:v>
                </c:pt>
                <c:pt idx="7">
                  <c:v>12</c:v>
                </c:pt>
                <c:pt idx="8">
                  <c:v>3</c:v>
                </c:pt>
                <c:pt idx="9">
                  <c:v>14</c:v>
                </c:pt>
                <c:pt idx="10">
                  <c:v>8</c:v>
                </c:pt>
                <c:pt idx="1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C5-49E4-AD42-75DED865487E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4">
                  <a:lumMod val="75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'!$B$64:$M$64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'!$B$66:$M$66</c:f>
              <c:numCache>
                <c:formatCode>General</c:formatCode>
                <c:ptCount val="12"/>
                <c:pt idx="0">
                  <c:v>36</c:v>
                </c:pt>
                <c:pt idx="1">
                  <c:v>12</c:v>
                </c:pt>
                <c:pt idx="2">
                  <c:v>20</c:v>
                </c:pt>
                <c:pt idx="3">
                  <c:v>32</c:v>
                </c:pt>
                <c:pt idx="4">
                  <c:v>36</c:v>
                </c:pt>
                <c:pt idx="5">
                  <c:v>29</c:v>
                </c:pt>
                <c:pt idx="6">
                  <c:v>18</c:v>
                </c:pt>
                <c:pt idx="7">
                  <c:v>31</c:v>
                </c:pt>
                <c:pt idx="8">
                  <c:v>25</c:v>
                </c:pt>
                <c:pt idx="9">
                  <c:v>9</c:v>
                </c:pt>
                <c:pt idx="10">
                  <c:v>17</c:v>
                </c:pt>
                <c:pt idx="11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C5-49E4-AD42-75DED865487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Çevre Kazası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BB2727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'!$B$67:$M$67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'!$B$68:$M$68</c:f>
              <c:numCache>
                <c:formatCode>General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0</c:v>
                </c:pt>
                <c:pt idx="1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0B6-4059-9DAC-B6319211AC71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'!$B$67:$M$67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'!$B$69:$M$69</c:f>
              <c:numCache>
                <c:formatCode>General</c:formatCode>
                <c:ptCount val="12"/>
                <c:pt idx="0">
                  <c:v>1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7</c:v>
                </c:pt>
                <c:pt idx="10">
                  <c:v>0</c:v>
                </c:pt>
                <c:pt idx="1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0B6-4059-9DAC-B6319211AC7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Eğitim Adam/Saat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33AE8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'!$B$70:$M$70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'!$B$71:$M$71</c:f>
              <c:numCache>
                <c:formatCode>_-* #,##0_-;\-* #,##0_-;_-* "-"??_-;_-@_-</c:formatCode>
                <c:ptCount val="12"/>
                <c:pt idx="0">
                  <c:v>541</c:v>
                </c:pt>
                <c:pt idx="1">
                  <c:v>545</c:v>
                </c:pt>
                <c:pt idx="2">
                  <c:v>314</c:v>
                </c:pt>
                <c:pt idx="3">
                  <c:v>436</c:v>
                </c:pt>
                <c:pt idx="4">
                  <c:v>365</c:v>
                </c:pt>
                <c:pt idx="5">
                  <c:v>344</c:v>
                </c:pt>
                <c:pt idx="6">
                  <c:v>443</c:v>
                </c:pt>
                <c:pt idx="7">
                  <c:v>328</c:v>
                </c:pt>
                <c:pt idx="8">
                  <c:v>325</c:v>
                </c:pt>
                <c:pt idx="9">
                  <c:v>747</c:v>
                </c:pt>
                <c:pt idx="10">
                  <c:v>541</c:v>
                </c:pt>
                <c:pt idx="11">
                  <c:v>654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5C-4440-9B0F-1D2079C2E193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FFFF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'!$B$70:$M$70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'!$B$72:$M$72</c:f>
              <c:numCache>
                <c:formatCode>_-* #,##0_-;\-* #,##0_-;_-* "-"??_-;_-@_-</c:formatCode>
                <c:ptCount val="12"/>
                <c:pt idx="0">
                  <c:v>650</c:v>
                </c:pt>
                <c:pt idx="1">
                  <c:v>754</c:v>
                </c:pt>
                <c:pt idx="2">
                  <c:v>952</c:v>
                </c:pt>
                <c:pt idx="3">
                  <c:v>541</c:v>
                </c:pt>
                <c:pt idx="4">
                  <c:v>365</c:v>
                </c:pt>
                <c:pt idx="5">
                  <c:v>800</c:v>
                </c:pt>
                <c:pt idx="6">
                  <c:v>326</c:v>
                </c:pt>
                <c:pt idx="7">
                  <c:v>258</c:v>
                </c:pt>
                <c:pt idx="8">
                  <c:v>854</c:v>
                </c:pt>
                <c:pt idx="9">
                  <c:v>365</c:v>
                </c:pt>
                <c:pt idx="10">
                  <c:v>652</c:v>
                </c:pt>
                <c:pt idx="11">
                  <c:v>471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85C-4440-9B0F-1D2079C2E19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_-* #,##0_-;\-* #,##0_-;_-* &quot;-&quot;??_-;_-@_-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Uygunsuzluk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22619A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'!$B$73:$M$73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'!$B$74:$M$74</c:f>
              <c:numCache>
                <c:formatCode>General</c:formatCode>
                <c:ptCount val="12"/>
                <c:pt idx="0">
                  <c:v>15</c:v>
                </c:pt>
                <c:pt idx="1">
                  <c:v>19</c:v>
                </c:pt>
                <c:pt idx="2">
                  <c:v>13</c:v>
                </c:pt>
                <c:pt idx="3">
                  <c:v>3</c:v>
                </c:pt>
                <c:pt idx="4">
                  <c:v>9</c:v>
                </c:pt>
                <c:pt idx="5">
                  <c:v>14</c:v>
                </c:pt>
                <c:pt idx="6">
                  <c:v>21</c:v>
                </c:pt>
                <c:pt idx="7">
                  <c:v>18</c:v>
                </c:pt>
                <c:pt idx="8">
                  <c:v>12</c:v>
                </c:pt>
                <c:pt idx="9">
                  <c:v>10</c:v>
                </c:pt>
                <c:pt idx="10">
                  <c:v>8</c:v>
                </c:pt>
                <c:pt idx="1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05-4DEC-95B8-C1623133E15D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F9643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'!$B$73:$M$73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'!$B$75:$M$75</c:f>
              <c:numCache>
                <c:formatCode>General</c:formatCode>
                <c:ptCount val="12"/>
                <c:pt idx="0">
                  <c:v>23</c:v>
                </c:pt>
                <c:pt idx="1">
                  <c:v>14</c:v>
                </c:pt>
                <c:pt idx="2">
                  <c:v>19</c:v>
                </c:pt>
                <c:pt idx="3">
                  <c:v>8</c:v>
                </c:pt>
                <c:pt idx="4">
                  <c:v>6</c:v>
                </c:pt>
                <c:pt idx="5">
                  <c:v>12</c:v>
                </c:pt>
                <c:pt idx="6">
                  <c:v>25</c:v>
                </c:pt>
                <c:pt idx="7">
                  <c:v>9</c:v>
                </c:pt>
                <c:pt idx="8">
                  <c:v>13</c:v>
                </c:pt>
                <c:pt idx="9">
                  <c:v>7</c:v>
                </c:pt>
                <c:pt idx="10">
                  <c:v>6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405-4DEC-95B8-C1623133E15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Alt Yüklenici Firma Sayısı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rgbClr val="B04EA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'!$B$76:$M$76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'!$B$77:$M$77</c:f>
              <c:numCache>
                <c:formatCode>General</c:formatCode>
                <c:ptCount val="12"/>
                <c:pt idx="0">
                  <c:v>7</c:v>
                </c:pt>
                <c:pt idx="1">
                  <c:v>8</c:v>
                </c:pt>
                <c:pt idx="2">
                  <c:v>7</c:v>
                </c:pt>
                <c:pt idx="3">
                  <c:v>5</c:v>
                </c:pt>
                <c:pt idx="4">
                  <c:v>3</c:v>
                </c:pt>
                <c:pt idx="5">
                  <c:v>6</c:v>
                </c:pt>
                <c:pt idx="6">
                  <c:v>7</c:v>
                </c:pt>
                <c:pt idx="7">
                  <c:v>4</c:v>
                </c:pt>
                <c:pt idx="8">
                  <c:v>7</c:v>
                </c:pt>
                <c:pt idx="9">
                  <c:v>8</c:v>
                </c:pt>
                <c:pt idx="10">
                  <c:v>7</c:v>
                </c:pt>
                <c:pt idx="1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4D-43E8-BA02-1BEAA42FEA84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rgbClr val="00B0F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'!$B$76:$M$76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'!$B$78:$M$78</c:f>
              <c:numCache>
                <c:formatCode>General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7</c:v>
                </c:pt>
                <c:pt idx="3">
                  <c:v>5</c:v>
                </c:pt>
                <c:pt idx="4">
                  <c:v>2</c:v>
                </c:pt>
                <c:pt idx="5">
                  <c:v>7</c:v>
                </c:pt>
                <c:pt idx="6">
                  <c:v>8</c:v>
                </c:pt>
                <c:pt idx="7">
                  <c:v>6</c:v>
                </c:pt>
                <c:pt idx="8">
                  <c:v>7</c:v>
                </c:pt>
                <c:pt idx="9">
                  <c:v>6</c:v>
                </c:pt>
                <c:pt idx="10">
                  <c:v>4</c:v>
                </c:pt>
                <c:pt idx="1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4D-43E8-BA02-1BEAA42FEA8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tr-TR"/>
              <a:t>Alt İşveren Çalışan Sayısı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25232456140350878"/>
          <c:w val="0.93888888888888888"/>
          <c:h val="0.4133765213400043"/>
        </c:manualLayout>
      </c:layout>
      <c:lineChart>
        <c:grouping val="stacked"/>
        <c:varyColors val="0"/>
        <c:ser>
          <c:idx val="0"/>
          <c:order val="0"/>
          <c:tx>
            <c:strRef>
              <c:f>'Data-2 '!$A$25</c:f>
              <c:strCache>
                <c:ptCount val="1"/>
                <c:pt idx="0">
                  <c:v>2024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'!$B$79:$M$79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'!$B$80:$M$80</c:f>
              <c:numCache>
                <c:formatCode>General</c:formatCode>
                <c:ptCount val="12"/>
                <c:pt idx="0">
                  <c:v>387</c:v>
                </c:pt>
                <c:pt idx="1">
                  <c:v>352</c:v>
                </c:pt>
                <c:pt idx="2">
                  <c:v>285</c:v>
                </c:pt>
                <c:pt idx="3">
                  <c:v>324</c:v>
                </c:pt>
                <c:pt idx="4">
                  <c:v>328</c:v>
                </c:pt>
                <c:pt idx="5">
                  <c:v>423</c:v>
                </c:pt>
                <c:pt idx="6">
                  <c:v>458</c:v>
                </c:pt>
                <c:pt idx="7">
                  <c:v>259</c:v>
                </c:pt>
                <c:pt idx="8">
                  <c:v>345</c:v>
                </c:pt>
                <c:pt idx="9">
                  <c:v>365</c:v>
                </c:pt>
                <c:pt idx="10">
                  <c:v>541</c:v>
                </c:pt>
                <c:pt idx="11">
                  <c:v>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27-4602-BDDA-48945E4AC884}"/>
            </c:ext>
          </c:extLst>
        </c:ser>
        <c:ser>
          <c:idx val="1"/>
          <c:order val="1"/>
          <c:tx>
            <c:strRef>
              <c:f>'Data-2 '!$A$24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'Data-2 '!$B$79:$M$79</c:f>
              <c:strCache>
                <c:ptCount val="12"/>
                <c:pt idx="0">
                  <c:v>Ocak</c:v>
                </c:pt>
                <c:pt idx="1">
                  <c:v>Şubat</c:v>
                </c:pt>
                <c:pt idx="2">
                  <c:v>Mart</c:v>
                </c:pt>
                <c:pt idx="3">
                  <c:v>Nisan</c:v>
                </c:pt>
                <c:pt idx="4">
                  <c:v>Mayıs</c:v>
                </c:pt>
                <c:pt idx="5">
                  <c:v>Haziran</c:v>
                </c:pt>
                <c:pt idx="6">
                  <c:v>Temmuz</c:v>
                </c:pt>
                <c:pt idx="7">
                  <c:v>Ağustos</c:v>
                </c:pt>
                <c:pt idx="8">
                  <c:v>Eylül</c:v>
                </c:pt>
                <c:pt idx="9">
                  <c:v>Ekim</c:v>
                </c:pt>
                <c:pt idx="10">
                  <c:v>Kasım</c:v>
                </c:pt>
                <c:pt idx="11">
                  <c:v>Aralık</c:v>
                </c:pt>
              </c:strCache>
            </c:strRef>
          </c:cat>
          <c:val>
            <c:numRef>
              <c:f>'Data-2 '!$B$81:$M$81</c:f>
              <c:numCache>
                <c:formatCode>General</c:formatCode>
                <c:ptCount val="12"/>
                <c:pt idx="0">
                  <c:v>546</c:v>
                </c:pt>
                <c:pt idx="1">
                  <c:v>254</c:v>
                </c:pt>
                <c:pt idx="2">
                  <c:v>153</c:v>
                </c:pt>
                <c:pt idx="3">
                  <c:v>651</c:v>
                </c:pt>
                <c:pt idx="4">
                  <c:v>341</c:v>
                </c:pt>
                <c:pt idx="5">
                  <c:v>451</c:v>
                </c:pt>
                <c:pt idx="6">
                  <c:v>214</c:v>
                </c:pt>
                <c:pt idx="7">
                  <c:v>321</c:v>
                </c:pt>
                <c:pt idx="8">
                  <c:v>580</c:v>
                </c:pt>
                <c:pt idx="9">
                  <c:v>354</c:v>
                </c:pt>
                <c:pt idx="10">
                  <c:v>412</c:v>
                </c:pt>
                <c:pt idx="11">
                  <c:v>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27-4602-BDDA-48945E4AC88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85392176"/>
        <c:axId val="785375856"/>
      </c:lineChart>
      <c:catAx>
        <c:axId val="78539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785375856"/>
        <c:crosses val="autoZero"/>
        <c:auto val="1"/>
        <c:lblAlgn val="ctr"/>
        <c:lblOffset val="100"/>
        <c:noMultiLvlLbl val="0"/>
      </c:catAx>
      <c:valAx>
        <c:axId val="7853758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5392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259004575441583"/>
          <c:y val="0.88329315084603732"/>
          <c:w val="0.4334683354614457"/>
          <c:h val="0.10633454044138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>
        <a:lumMod val="85000"/>
        <a:lumOff val="15000"/>
      </a:schemeClr>
    </a:solidFill>
    <a:ln>
      <a:solidFill>
        <a:schemeClr val="bg1"/>
      </a:solidFill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13" Type="http://schemas.openxmlformats.org/officeDocument/2006/relationships/chart" Target="../charts/chart11.xml"/><Relationship Id="rId18" Type="http://schemas.openxmlformats.org/officeDocument/2006/relationships/chart" Target="../charts/chart16.xml"/><Relationship Id="rId3" Type="http://schemas.openxmlformats.org/officeDocument/2006/relationships/chart" Target="../charts/chart2.xml"/><Relationship Id="rId21" Type="http://schemas.openxmlformats.org/officeDocument/2006/relationships/chart" Target="../charts/chart19.xml"/><Relationship Id="rId7" Type="http://schemas.openxmlformats.org/officeDocument/2006/relationships/chart" Target="../charts/chart6.xml"/><Relationship Id="rId12" Type="http://schemas.openxmlformats.org/officeDocument/2006/relationships/chart" Target="../charts/chart10.xml"/><Relationship Id="rId17" Type="http://schemas.openxmlformats.org/officeDocument/2006/relationships/chart" Target="../charts/chart15.xml"/><Relationship Id="rId2" Type="http://schemas.openxmlformats.org/officeDocument/2006/relationships/chart" Target="../charts/chart1.xml"/><Relationship Id="rId16" Type="http://schemas.openxmlformats.org/officeDocument/2006/relationships/chart" Target="../charts/chart14.xml"/><Relationship Id="rId20" Type="http://schemas.openxmlformats.org/officeDocument/2006/relationships/chart" Target="../charts/chart18.xml"/><Relationship Id="rId1" Type="http://schemas.openxmlformats.org/officeDocument/2006/relationships/image" Target="../media/image1.jpeg"/><Relationship Id="rId6" Type="http://schemas.openxmlformats.org/officeDocument/2006/relationships/chart" Target="../charts/chart5.xml"/><Relationship Id="rId11" Type="http://schemas.openxmlformats.org/officeDocument/2006/relationships/image" Target="../media/image2.emf"/><Relationship Id="rId5" Type="http://schemas.openxmlformats.org/officeDocument/2006/relationships/chart" Target="../charts/chart4.xml"/><Relationship Id="rId15" Type="http://schemas.openxmlformats.org/officeDocument/2006/relationships/chart" Target="../charts/chart13.xml"/><Relationship Id="rId10" Type="http://schemas.openxmlformats.org/officeDocument/2006/relationships/chart" Target="../charts/chart9.xml"/><Relationship Id="rId19" Type="http://schemas.openxmlformats.org/officeDocument/2006/relationships/chart" Target="../charts/chart17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Relationship Id="rId14" Type="http://schemas.openxmlformats.org/officeDocument/2006/relationships/chart" Target="../charts/chart12.xml"/><Relationship Id="rId22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30479</xdr:colOff>
      <xdr:row>0</xdr:row>
      <xdr:rowOff>15240</xdr:rowOff>
    </xdr:from>
    <xdr:to>
      <xdr:col>1</xdr:col>
      <xdr:colOff>44364</xdr:colOff>
      <xdr:row>0</xdr:row>
      <xdr:rowOff>647700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528BA2-23FD-19A1-1DD2-F24FE2A79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9" y="15240"/>
          <a:ext cx="1194985" cy="632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8</xdr:row>
      <xdr:rowOff>121920</xdr:rowOff>
    </xdr:from>
    <xdr:to>
      <xdr:col>6</xdr:col>
      <xdr:colOff>270900</xdr:colOff>
      <xdr:row>22</xdr:row>
      <xdr:rowOff>175656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A13163B-1E7B-4854-B66F-9D7503CCEC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476002</xdr:colOff>
      <xdr:row>8</xdr:row>
      <xdr:rowOff>121920</xdr:rowOff>
    </xdr:from>
    <xdr:to>
      <xdr:col>14</xdr:col>
      <xdr:colOff>99202</xdr:colOff>
      <xdr:row>22</xdr:row>
      <xdr:rowOff>175656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F283842-E7BC-46CD-A554-504EAF7637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0</xdr:col>
      <xdr:colOff>30479</xdr:colOff>
      <xdr:row>54</xdr:row>
      <xdr:rowOff>15240</xdr:rowOff>
    </xdr:from>
    <xdr:ext cx="1194985" cy="632460"/>
    <xdr:pic>
      <xdr:nvPicPr>
        <xdr:cNvPr id="7" name="Picture 6">
          <a:extLst>
            <a:ext uri="{FF2B5EF4-FFF2-40B4-BE49-F238E27FC236}">
              <a16:creationId xmlns:a16="http://schemas.microsoft.com/office/drawing/2014/main" id="{9889B1A2-A4DE-433D-ADAA-01725395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9" y="15240"/>
          <a:ext cx="1194985" cy="632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14</xdr:col>
      <xdr:colOff>274320</xdr:colOff>
      <xdr:row>8</xdr:row>
      <xdr:rowOff>114300</xdr:rowOff>
    </xdr:from>
    <xdr:to>
      <xdr:col>21</xdr:col>
      <xdr:colOff>579120</xdr:colOff>
      <xdr:row>22</xdr:row>
      <xdr:rowOff>175260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055F248-BD2B-49F1-B1CE-999EA6D2EA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24</xdr:row>
      <xdr:rowOff>0</xdr:rowOff>
    </xdr:from>
    <xdr:to>
      <xdr:col>6</xdr:col>
      <xdr:colOff>281940</xdr:colOff>
      <xdr:row>37</xdr:row>
      <xdr:rowOff>71388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99042A0-82A4-4AA0-9E7C-39CF943A8C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464820</xdr:colOff>
      <xdr:row>38</xdr:row>
      <xdr:rowOff>53340</xdr:rowOff>
    </xdr:from>
    <xdr:to>
      <xdr:col>14</xdr:col>
      <xdr:colOff>99060</xdr:colOff>
      <xdr:row>51</xdr:row>
      <xdr:rowOff>124728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82922A1A-9920-4563-9390-97B66EFA19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274320</xdr:colOff>
      <xdr:row>24</xdr:row>
      <xdr:rowOff>0</xdr:rowOff>
    </xdr:from>
    <xdr:to>
      <xdr:col>21</xdr:col>
      <xdr:colOff>579120</xdr:colOff>
      <xdr:row>37</xdr:row>
      <xdr:rowOff>71388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5594F4E-EBC5-49A9-943C-E8F1B2835C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457200</xdr:colOff>
      <xdr:row>23</xdr:row>
      <xdr:rowOff>175260</xdr:rowOff>
    </xdr:from>
    <xdr:to>
      <xdr:col>14</xdr:col>
      <xdr:colOff>91440</xdr:colOff>
      <xdr:row>37</xdr:row>
      <xdr:rowOff>63768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AEB268F4-9AEA-4B75-80C5-F651353089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38</xdr:row>
      <xdr:rowOff>60960</xdr:rowOff>
    </xdr:from>
    <xdr:to>
      <xdr:col>6</xdr:col>
      <xdr:colOff>281940</xdr:colOff>
      <xdr:row>51</xdr:row>
      <xdr:rowOff>132348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68588CCA-22DF-44D1-9122-88368A7A0C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266700</xdr:colOff>
      <xdr:row>38</xdr:row>
      <xdr:rowOff>45720</xdr:rowOff>
    </xdr:from>
    <xdr:to>
      <xdr:col>21</xdr:col>
      <xdr:colOff>571500</xdr:colOff>
      <xdr:row>51</xdr:row>
      <xdr:rowOff>117108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33732DA3-0577-4A68-9E93-9768EC4234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0</xdr:col>
      <xdr:colOff>30479</xdr:colOff>
      <xdr:row>109</xdr:row>
      <xdr:rowOff>15240</xdr:rowOff>
    </xdr:from>
    <xdr:ext cx="1194985" cy="632460"/>
    <xdr:pic>
      <xdr:nvPicPr>
        <xdr:cNvPr id="15" name="Picture 14">
          <a:extLst>
            <a:ext uri="{FF2B5EF4-FFF2-40B4-BE49-F238E27FC236}">
              <a16:creationId xmlns:a16="http://schemas.microsoft.com/office/drawing/2014/main" id="{97D45743-0A39-4555-BE61-3DF319FA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9" y="10477500"/>
          <a:ext cx="1194985" cy="632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118</xdr:row>
          <xdr:rowOff>107578</xdr:rowOff>
        </xdr:from>
        <xdr:to>
          <xdr:col>21</xdr:col>
          <xdr:colOff>565759</xdr:colOff>
          <xdr:row>157</xdr:row>
          <xdr:rowOff>161366</xdr:rowOff>
        </xdr:to>
        <xdr:pic>
          <xdr:nvPicPr>
            <xdr:cNvPr id="16" name="Picture 15">
              <a:extLst>
                <a:ext uri="{FF2B5EF4-FFF2-40B4-BE49-F238E27FC236}">
                  <a16:creationId xmlns:a16="http://schemas.microsoft.com/office/drawing/2014/main" id="{AE3F1314-7B91-4799-8C5E-6EBA4921BD94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'Data-2 '!A3:M22" spid="_x0000_s1162"/>
                </a:ext>
              </a:extLst>
            </xdr:cNvPicPr>
          </xdr:nvPicPr>
          <xdr:blipFill>
            <a:blip xmlns:r="http://schemas.openxmlformats.org/officeDocument/2006/relationships" r:embed="rId11"/>
            <a:stretch>
              <a:fillRect/>
            </a:stretch>
          </xdr:blipFill>
          <xdr:spPr>
            <a:xfrm>
              <a:off x="0" y="22931719"/>
              <a:ext cx="13941100" cy="7046259"/>
            </a:xfrm>
            <a:prstGeom prst="rect">
              <a:avLst/>
            </a:prstGeom>
          </xdr:spPr>
        </xdr:pic>
        <xdr:clientData/>
      </xdr:twoCellAnchor>
    </mc:Choice>
    <mc:Fallback/>
  </mc:AlternateContent>
  <xdr:twoCellAnchor>
    <xdr:from>
      <xdr:col>0</xdr:col>
      <xdr:colOff>0</xdr:colOff>
      <xdr:row>58</xdr:row>
      <xdr:rowOff>129540</xdr:rowOff>
    </xdr:from>
    <xdr:to>
      <xdr:col>6</xdr:col>
      <xdr:colOff>281940</xdr:colOff>
      <xdr:row>70</xdr:row>
      <xdr:rowOff>114300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2A7691D6-722B-4F56-9AA9-78EA43742B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487680</xdr:colOff>
      <xdr:row>58</xdr:row>
      <xdr:rowOff>129540</xdr:rowOff>
    </xdr:from>
    <xdr:to>
      <xdr:col>14</xdr:col>
      <xdr:colOff>121920</xdr:colOff>
      <xdr:row>70</xdr:row>
      <xdr:rowOff>114300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A46CA7E8-F5D1-4F17-BA9D-29B4BD7F31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</xdr:col>
      <xdr:colOff>312420</xdr:colOff>
      <xdr:row>58</xdr:row>
      <xdr:rowOff>129540</xdr:rowOff>
    </xdr:from>
    <xdr:to>
      <xdr:col>21</xdr:col>
      <xdr:colOff>556260</xdr:colOff>
      <xdr:row>70</xdr:row>
      <xdr:rowOff>114300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B1B0C1F-9BA2-4A38-B4AB-C4E44AC0F5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71</xdr:row>
      <xdr:rowOff>38100</xdr:rowOff>
    </xdr:from>
    <xdr:to>
      <xdr:col>6</xdr:col>
      <xdr:colOff>281940</xdr:colOff>
      <xdr:row>83</xdr:row>
      <xdr:rowOff>22860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2A1A39B8-6836-47E8-A6F5-4FA274E817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6</xdr:col>
      <xdr:colOff>472440</xdr:colOff>
      <xdr:row>71</xdr:row>
      <xdr:rowOff>38100</xdr:rowOff>
    </xdr:from>
    <xdr:to>
      <xdr:col>14</xdr:col>
      <xdr:colOff>106680</xdr:colOff>
      <xdr:row>83</xdr:row>
      <xdr:rowOff>22860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4C3150BF-D106-4E44-A732-FB4BD291BD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14</xdr:col>
      <xdr:colOff>320040</xdr:colOff>
      <xdr:row>71</xdr:row>
      <xdr:rowOff>30480</xdr:rowOff>
    </xdr:from>
    <xdr:to>
      <xdr:col>21</xdr:col>
      <xdr:colOff>563880</xdr:colOff>
      <xdr:row>83</xdr:row>
      <xdr:rowOff>15240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D0153DBD-A077-4CF7-A77D-CA5E96C8FE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83</xdr:row>
      <xdr:rowOff>129540</xdr:rowOff>
    </xdr:from>
    <xdr:to>
      <xdr:col>6</xdr:col>
      <xdr:colOff>281940</xdr:colOff>
      <xdr:row>95</xdr:row>
      <xdr:rowOff>114300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8E6AA34B-B7D5-48AD-AB3C-72D5F43F2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6</xdr:col>
      <xdr:colOff>487680</xdr:colOff>
      <xdr:row>83</xdr:row>
      <xdr:rowOff>129540</xdr:rowOff>
    </xdr:from>
    <xdr:to>
      <xdr:col>14</xdr:col>
      <xdr:colOff>121920</xdr:colOff>
      <xdr:row>95</xdr:row>
      <xdr:rowOff>114300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3A50DB2E-BD9F-404C-9820-C2C754DD5B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14</xdr:col>
      <xdr:colOff>335280</xdr:colOff>
      <xdr:row>83</xdr:row>
      <xdr:rowOff>137160</xdr:rowOff>
    </xdr:from>
    <xdr:to>
      <xdr:col>21</xdr:col>
      <xdr:colOff>579120</xdr:colOff>
      <xdr:row>95</xdr:row>
      <xdr:rowOff>121920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4BE04870-FC0E-413D-B14F-DA7C9F5C16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96</xdr:row>
      <xdr:rowOff>53340</xdr:rowOff>
    </xdr:from>
    <xdr:to>
      <xdr:col>6</xdr:col>
      <xdr:colOff>281940</xdr:colOff>
      <xdr:row>108</xdr:row>
      <xdr:rowOff>38100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2C7ED61B-E3FA-495B-994E-F497FFB098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158</xdr:row>
          <xdr:rowOff>53789</xdr:rowOff>
        </xdr:from>
        <xdr:to>
          <xdr:col>21</xdr:col>
          <xdr:colOff>555812</xdr:colOff>
          <xdr:row>163</xdr:row>
          <xdr:rowOff>143437</xdr:rowOff>
        </xdr:to>
        <xdr:pic>
          <xdr:nvPicPr>
            <xdr:cNvPr id="28" name="Picture 27">
              <a:extLst>
                <a:ext uri="{FF2B5EF4-FFF2-40B4-BE49-F238E27FC236}">
                  <a16:creationId xmlns:a16="http://schemas.microsoft.com/office/drawing/2014/main" id="{AD0DABC9-19E1-25C4-0046-830CD40D47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165:$V$170" spid="_x0000_s1163"/>
                </a:ext>
              </a:extLst>
            </xdr:cNvPicPr>
          </xdr:nvPicPr>
          <xdr:blipFill>
            <a:blip xmlns:r="http://schemas.openxmlformats.org/officeDocument/2006/relationships" r:embed="rId22"/>
            <a:srcRect/>
            <a:stretch>
              <a:fillRect/>
            </a:stretch>
          </xdr:blipFill>
          <xdr:spPr bwMode="auto">
            <a:xfrm>
              <a:off x="0" y="30049695"/>
              <a:ext cx="13931153" cy="98611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4"/>
  <sheetViews>
    <sheetView showGridLines="0" tabSelected="1" topLeftCell="A148" zoomScale="85" zoomScaleNormal="85" workbookViewId="0">
      <selection activeCell="A7" sqref="A7"/>
    </sheetView>
  </sheetViews>
  <sheetFormatPr defaultRowHeight="14.4" x14ac:dyDescent="0.3"/>
  <cols>
    <col min="1" max="1" width="17.21875" style="4" bestFit="1" customWidth="1"/>
    <col min="2" max="16384" width="8.88671875" style="4"/>
  </cols>
  <sheetData>
    <row r="1" spans="1:22" ht="54" customHeight="1" thickBot="1" x14ac:dyDescent="0.9">
      <c r="A1" s="48" t="s">
        <v>34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50"/>
    </row>
    <row r="2" spans="1:22" ht="15" thickBot="1" x14ac:dyDescent="0.35">
      <c r="A2" s="37"/>
      <c r="V2" s="38"/>
    </row>
    <row r="3" spans="1:22" ht="18.600000000000001" thickBot="1" x14ac:dyDescent="0.35">
      <c r="A3" s="5" t="s">
        <v>30</v>
      </c>
      <c r="B3" s="6">
        <v>2024</v>
      </c>
      <c r="C3" s="36"/>
      <c r="V3" s="38"/>
    </row>
    <row r="4" spans="1:22" ht="15" thickBot="1" x14ac:dyDescent="0.35">
      <c r="A4" s="37"/>
      <c r="V4" s="38"/>
    </row>
    <row r="5" spans="1:22" x14ac:dyDescent="0.3">
      <c r="A5" s="42" t="str">
        <f>B3&amp;" - "&amp;B3-1&amp;" Yılları Analizi"</f>
        <v>2024 - 2023 Yılları Analizi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4"/>
    </row>
    <row r="6" spans="1:22" ht="15" thickBot="1" x14ac:dyDescent="0.35">
      <c r="A6" s="45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7"/>
    </row>
    <row r="7" spans="1:22" x14ac:dyDescent="0.3">
      <c r="A7" s="37"/>
      <c r="V7" s="38"/>
    </row>
    <row r="8" spans="1:22" x14ac:dyDescent="0.3">
      <c r="A8" s="37"/>
      <c r="V8" s="38"/>
    </row>
    <row r="9" spans="1:22" x14ac:dyDescent="0.3">
      <c r="A9" s="37"/>
      <c r="V9" s="38"/>
    </row>
    <row r="10" spans="1:22" x14ac:dyDescent="0.3">
      <c r="A10" s="37"/>
      <c r="V10" s="38"/>
    </row>
    <row r="11" spans="1:22" x14ac:dyDescent="0.3">
      <c r="A11" s="37"/>
      <c r="V11" s="38"/>
    </row>
    <row r="12" spans="1:22" x14ac:dyDescent="0.3">
      <c r="A12" s="37"/>
      <c r="V12" s="38"/>
    </row>
    <row r="13" spans="1:22" x14ac:dyDescent="0.3">
      <c r="A13" s="37"/>
      <c r="V13" s="38"/>
    </row>
    <row r="14" spans="1:22" x14ac:dyDescent="0.3">
      <c r="A14" s="37"/>
      <c r="V14" s="38"/>
    </row>
    <row r="15" spans="1:22" x14ac:dyDescent="0.3">
      <c r="A15" s="37"/>
      <c r="V15" s="38"/>
    </row>
    <row r="16" spans="1:22" x14ac:dyDescent="0.3">
      <c r="A16" s="37"/>
      <c r="V16" s="38"/>
    </row>
    <row r="17" spans="1:22" x14ac:dyDescent="0.3">
      <c r="A17" s="37"/>
      <c r="V17" s="38"/>
    </row>
    <row r="18" spans="1:22" x14ac:dyDescent="0.3">
      <c r="A18" s="37"/>
      <c r="V18" s="38"/>
    </row>
    <row r="19" spans="1:22" x14ac:dyDescent="0.3">
      <c r="A19" s="37"/>
      <c r="V19" s="38"/>
    </row>
    <row r="20" spans="1:22" x14ac:dyDescent="0.3">
      <c r="A20" s="37"/>
      <c r="V20" s="38"/>
    </row>
    <row r="21" spans="1:22" x14ac:dyDescent="0.3">
      <c r="A21" s="37"/>
      <c r="V21" s="38"/>
    </row>
    <row r="22" spans="1:22" x14ac:dyDescent="0.3">
      <c r="A22" s="37"/>
      <c r="V22" s="38"/>
    </row>
    <row r="23" spans="1:22" x14ac:dyDescent="0.3">
      <c r="A23" s="37"/>
      <c r="V23" s="38"/>
    </row>
    <row r="24" spans="1:22" x14ac:dyDescent="0.3">
      <c r="A24" s="37"/>
      <c r="V24" s="38"/>
    </row>
    <row r="25" spans="1:22" x14ac:dyDescent="0.3">
      <c r="A25" s="37"/>
      <c r="V25" s="38"/>
    </row>
    <row r="26" spans="1:22" x14ac:dyDescent="0.3">
      <c r="A26" s="37"/>
      <c r="V26" s="38"/>
    </row>
    <row r="27" spans="1:22" x14ac:dyDescent="0.3">
      <c r="A27" s="37"/>
      <c r="V27" s="38"/>
    </row>
    <row r="28" spans="1:22" x14ac:dyDescent="0.3">
      <c r="A28" s="37"/>
      <c r="V28" s="38"/>
    </row>
    <row r="29" spans="1:22" x14ac:dyDescent="0.3">
      <c r="A29" s="37"/>
      <c r="V29" s="38"/>
    </row>
    <row r="30" spans="1:22" x14ac:dyDescent="0.3">
      <c r="A30" s="37"/>
      <c r="V30" s="38"/>
    </row>
    <row r="31" spans="1:22" x14ac:dyDescent="0.3">
      <c r="A31" s="37"/>
      <c r="V31" s="38"/>
    </row>
    <row r="32" spans="1:22" x14ac:dyDescent="0.3">
      <c r="A32" s="37"/>
      <c r="V32" s="38"/>
    </row>
    <row r="33" spans="1:22" x14ac:dyDescent="0.3">
      <c r="A33" s="37"/>
      <c r="V33" s="38"/>
    </row>
    <row r="34" spans="1:22" x14ac:dyDescent="0.3">
      <c r="A34" s="37"/>
      <c r="V34" s="38"/>
    </row>
    <row r="35" spans="1:22" x14ac:dyDescent="0.3">
      <c r="A35" s="37"/>
      <c r="V35" s="38"/>
    </row>
    <row r="36" spans="1:22" x14ac:dyDescent="0.3">
      <c r="A36" s="37"/>
      <c r="V36" s="38"/>
    </row>
    <row r="37" spans="1:22" x14ac:dyDescent="0.3">
      <c r="A37" s="37"/>
      <c r="V37" s="38"/>
    </row>
    <row r="38" spans="1:22" x14ac:dyDescent="0.3">
      <c r="A38" s="37"/>
      <c r="V38" s="38"/>
    </row>
    <row r="39" spans="1:22" x14ac:dyDescent="0.3">
      <c r="A39" s="37"/>
      <c r="V39" s="38"/>
    </row>
    <row r="40" spans="1:22" x14ac:dyDescent="0.3">
      <c r="A40" s="37"/>
      <c r="V40" s="38"/>
    </row>
    <row r="41" spans="1:22" x14ac:dyDescent="0.3">
      <c r="A41" s="37"/>
      <c r="V41" s="38"/>
    </row>
    <row r="42" spans="1:22" x14ac:dyDescent="0.3">
      <c r="A42" s="37"/>
      <c r="V42" s="38"/>
    </row>
    <row r="43" spans="1:22" x14ac:dyDescent="0.3">
      <c r="A43" s="37"/>
      <c r="V43" s="38"/>
    </row>
    <row r="44" spans="1:22" x14ac:dyDescent="0.3">
      <c r="A44" s="37"/>
      <c r="V44" s="38"/>
    </row>
    <row r="45" spans="1:22" x14ac:dyDescent="0.3">
      <c r="A45" s="37"/>
      <c r="V45" s="38"/>
    </row>
    <row r="46" spans="1:22" x14ac:dyDescent="0.3">
      <c r="A46" s="37"/>
      <c r="V46" s="38"/>
    </row>
    <row r="47" spans="1:22" x14ac:dyDescent="0.3">
      <c r="A47" s="37"/>
      <c r="V47" s="38"/>
    </row>
    <row r="48" spans="1:22" x14ac:dyDescent="0.3">
      <c r="A48" s="37"/>
      <c r="V48" s="38"/>
    </row>
    <row r="49" spans="1:22" x14ac:dyDescent="0.3">
      <c r="A49" s="37"/>
      <c r="V49" s="38"/>
    </row>
    <row r="50" spans="1:22" x14ac:dyDescent="0.3">
      <c r="A50" s="37"/>
      <c r="V50" s="38"/>
    </row>
    <row r="51" spans="1:22" x14ac:dyDescent="0.3">
      <c r="A51" s="37"/>
      <c r="V51" s="38"/>
    </row>
    <row r="52" spans="1:22" x14ac:dyDescent="0.3">
      <c r="A52" s="37"/>
      <c r="V52" s="38"/>
    </row>
    <row r="53" spans="1:22" x14ac:dyDescent="0.3">
      <c r="A53" s="37"/>
      <c r="V53" s="38"/>
    </row>
    <row r="54" spans="1:22" ht="15" thickBot="1" x14ac:dyDescent="0.35">
      <c r="A54" s="37"/>
      <c r="V54" s="38"/>
    </row>
    <row r="55" spans="1:22" ht="54" customHeight="1" thickBot="1" x14ac:dyDescent="0.9">
      <c r="A55" s="48" t="s">
        <v>34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50"/>
    </row>
    <row r="56" spans="1:22" ht="15" thickBot="1" x14ac:dyDescent="0.35">
      <c r="A56" s="37"/>
      <c r="V56" s="38"/>
    </row>
    <row r="57" spans="1:22" x14ac:dyDescent="0.3">
      <c r="A57" s="42" t="str">
        <f>A5</f>
        <v>2024 - 2023 Yılları Analizi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4"/>
    </row>
    <row r="58" spans="1:22" ht="15" thickBot="1" x14ac:dyDescent="0.35">
      <c r="A58" s="45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7"/>
    </row>
    <row r="59" spans="1:22" x14ac:dyDescent="0.3">
      <c r="A59" s="37"/>
      <c r="V59" s="38"/>
    </row>
    <row r="60" spans="1:22" x14ac:dyDescent="0.3">
      <c r="A60" s="37"/>
      <c r="V60" s="38"/>
    </row>
    <row r="61" spans="1:22" x14ac:dyDescent="0.3">
      <c r="A61" s="37"/>
      <c r="V61" s="38"/>
    </row>
    <row r="62" spans="1:22" x14ac:dyDescent="0.3">
      <c r="A62" s="37"/>
      <c r="V62" s="38"/>
    </row>
    <row r="63" spans="1:22" x14ac:dyDescent="0.3">
      <c r="A63" s="37"/>
      <c r="V63" s="38"/>
    </row>
    <row r="64" spans="1:22" x14ac:dyDescent="0.3">
      <c r="A64" s="37"/>
      <c r="V64" s="38"/>
    </row>
    <row r="65" spans="1:22" x14ac:dyDescent="0.3">
      <c r="A65" s="37"/>
      <c r="V65" s="38"/>
    </row>
    <row r="66" spans="1:22" x14ac:dyDescent="0.3">
      <c r="A66" s="37"/>
      <c r="V66" s="38"/>
    </row>
    <row r="67" spans="1:22" x14ac:dyDescent="0.3">
      <c r="A67" s="37"/>
      <c r="V67" s="38"/>
    </row>
    <row r="68" spans="1:22" x14ac:dyDescent="0.3">
      <c r="A68" s="37"/>
      <c r="V68" s="38"/>
    </row>
    <row r="69" spans="1:22" x14ac:dyDescent="0.3">
      <c r="A69" s="37"/>
      <c r="V69" s="38"/>
    </row>
    <row r="70" spans="1:22" x14ac:dyDescent="0.3">
      <c r="A70" s="37"/>
      <c r="V70" s="38"/>
    </row>
    <row r="71" spans="1:22" x14ac:dyDescent="0.3">
      <c r="A71" s="37"/>
      <c r="V71" s="38"/>
    </row>
    <row r="72" spans="1:22" x14ac:dyDescent="0.3">
      <c r="A72" s="37"/>
      <c r="V72" s="38"/>
    </row>
    <row r="73" spans="1:22" x14ac:dyDescent="0.3">
      <c r="A73" s="37"/>
      <c r="V73" s="38"/>
    </row>
    <row r="74" spans="1:22" x14ac:dyDescent="0.3">
      <c r="A74" s="37"/>
      <c r="V74" s="38"/>
    </row>
    <row r="75" spans="1:22" x14ac:dyDescent="0.3">
      <c r="A75" s="37"/>
      <c r="V75" s="38"/>
    </row>
    <row r="76" spans="1:22" x14ac:dyDescent="0.3">
      <c r="A76" s="37"/>
      <c r="V76" s="38"/>
    </row>
    <row r="77" spans="1:22" x14ac:dyDescent="0.3">
      <c r="A77" s="37"/>
      <c r="V77" s="38"/>
    </row>
    <row r="78" spans="1:22" x14ac:dyDescent="0.3">
      <c r="A78" s="37"/>
      <c r="V78" s="38"/>
    </row>
    <row r="79" spans="1:22" x14ac:dyDescent="0.3">
      <c r="A79" s="37"/>
      <c r="V79" s="38"/>
    </row>
    <row r="80" spans="1:22" x14ac:dyDescent="0.3">
      <c r="A80" s="37"/>
      <c r="V80" s="38"/>
    </row>
    <row r="81" spans="1:22" x14ac:dyDescent="0.3">
      <c r="A81" s="37"/>
      <c r="V81" s="38"/>
    </row>
    <row r="82" spans="1:22" x14ac:dyDescent="0.3">
      <c r="A82" s="37"/>
      <c r="V82" s="38"/>
    </row>
    <row r="83" spans="1:22" x14ac:dyDescent="0.3">
      <c r="A83" s="37"/>
      <c r="V83" s="38"/>
    </row>
    <row r="84" spans="1:22" x14ac:dyDescent="0.3">
      <c r="A84" s="37"/>
      <c r="V84" s="38"/>
    </row>
    <row r="85" spans="1:22" x14ac:dyDescent="0.3">
      <c r="A85" s="37"/>
      <c r="V85" s="38"/>
    </row>
    <row r="86" spans="1:22" x14ac:dyDescent="0.3">
      <c r="A86" s="37"/>
      <c r="V86" s="38"/>
    </row>
    <row r="87" spans="1:22" x14ac:dyDescent="0.3">
      <c r="A87" s="37"/>
      <c r="V87" s="38"/>
    </row>
    <row r="88" spans="1:22" x14ac:dyDescent="0.3">
      <c r="A88" s="37"/>
      <c r="V88" s="38"/>
    </row>
    <row r="89" spans="1:22" x14ac:dyDescent="0.3">
      <c r="A89" s="37"/>
      <c r="V89" s="38"/>
    </row>
    <row r="90" spans="1:22" x14ac:dyDescent="0.3">
      <c r="A90" s="37"/>
      <c r="V90" s="38"/>
    </row>
    <row r="91" spans="1:22" x14ac:dyDescent="0.3">
      <c r="A91" s="37"/>
      <c r="V91" s="38"/>
    </row>
    <row r="92" spans="1:22" x14ac:dyDescent="0.3">
      <c r="A92" s="37"/>
      <c r="V92" s="38"/>
    </row>
    <row r="93" spans="1:22" x14ac:dyDescent="0.3">
      <c r="A93" s="37"/>
      <c r="V93" s="38"/>
    </row>
    <row r="94" spans="1:22" x14ac:dyDescent="0.3">
      <c r="A94" s="37"/>
      <c r="V94" s="38"/>
    </row>
    <row r="95" spans="1:22" x14ac:dyDescent="0.3">
      <c r="A95" s="37"/>
      <c r="V95" s="38"/>
    </row>
    <row r="96" spans="1:22" x14ac:dyDescent="0.3">
      <c r="A96" s="37"/>
      <c r="V96" s="38"/>
    </row>
    <row r="97" spans="1:22" x14ac:dyDescent="0.3">
      <c r="A97" s="37"/>
      <c r="V97" s="38"/>
    </row>
    <row r="98" spans="1:22" x14ac:dyDescent="0.3">
      <c r="A98" s="37"/>
      <c r="V98" s="38"/>
    </row>
    <row r="99" spans="1:22" x14ac:dyDescent="0.3">
      <c r="A99" s="37"/>
      <c r="V99" s="38"/>
    </row>
    <row r="100" spans="1:22" x14ac:dyDescent="0.3">
      <c r="A100" s="37"/>
      <c r="V100" s="38"/>
    </row>
    <row r="101" spans="1:22" x14ac:dyDescent="0.3">
      <c r="A101" s="37"/>
      <c r="V101" s="38"/>
    </row>
    <row r="102" spans="1:22" x14ac:dyDescent="0.3">
      <c r="A102" s="37"/>
      <c r="V102" s="38"/>
    </row>
    <row r="103" spans="1:22" x14ac:dyDescent="0.3">
      <c r="A103" s="37"/>
      <c r="V103" s="38"/>
    </row>
    <row r="104" spans="1:22" x14ac:dyDescent="0.3">
      <c r="A104" s="37"/>
      <c r="V104" s="38"/>
    </row>
    <row r="105" spans="1:22" x14ac:dyDescent="0.3">
      <c r="A105" s="37"/>
      <c r="V105" s="38"/>
    </row>
    <row r="106" spans="1:22" x14ac:dyDescent="0.3">
      <c r="A106" s="37"/>
      <c r="V106" s="38"/>
    </row>
    <row r="107" spans="1:22" x14ac:dyDescent="0.3">
      <c r="A107" s="37"/>
      <c r="V107" s="38"/>
    </row>
    <row r="108" spans="1:22" x14ac:dyDescent="0.3">
      <c r="A108" s="37"/>
      <c r="V108" s="38"/>
    </row>
    <row r="109" spans="1:22" ht="15" thickBot="1" x14ac:dyDescent="0.35">
      <c r="A109" s="37"/>
      <c r="V109" s="38"/>
    </row>
    <row r="110" spans="1:22" ht="54" customHeight="1" thickBot="1" x14ac:dyDescent="0.9">
      <c r="A110" s="48" t="s">
        <v>34</v>
      </c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50"/>
    </row>
    <row r="111" spans="1:22" ht="15" thickBot="1" x14ac:dyDescent="0.35">
      <c r="A111" s="37"/>
      <c r="V111" s="38"/>
    </row>
    <row r="112" spans="1:22" x14ac:dyDescent="0.3">
      <c r="A112" s="42" t="str">
        <f>A57</f>
        <v>2024 - 2023 Yılları Analizi</v>
      </c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4"/>
    </row>
    <row r="113" spans="1:22" ht="15" thickBot="1" x14ac:dyDescent="0.35">
      <c r="A113" s="45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7"/>
    </row>
    <row r="114" spans="1:22" x14ac:dyDescent="0.3">
      <c r="A114" s="37"/>
      <c r="V114" s="38"/>
    </row>
    <row r="115" spans="1:22" x14ac:dyDescent="0.3">
      <c r="A115" s="37"/>
      <c r="V115" s="38"/>
    </row>
    <row r="116" spans="1:22" x14ac:dyDescent="0.3">
      <c r="A116" s="37"/>
      <c r="V116" s="38"/>
    </row>
    <row r="117" spans="1:22" x14ac:dyDescent="0.3">
      <c r="A117" s="37"/>
      <c r="V117" s="38"/>
    </row>
    <row r="118" spans="1:22" x14ac:dyDescent="0.3">
      <c r="A118" s="37"/>
      <c r="V118" s="38"/>
    </row>
    <row r="119" spans="1:22" x14ac:dyDescent="0.3">
      <c r="A119" s="37"/>
      <c r="V119" s="38"/>
    </row>
    <row r="120" spans="1:22" x14ac:dyDescent="0.3">
      <c r="A120" s="37"/>
      <c r="V120" s="38"/>
    </row>
    <row r="121" spans="1:22" x14ac:dyDescent="0.3">
      <c r="A121" s="37"/>
      <c r="V121" s="38"/>
    </row>
    <row r="122" spans="1:22" x14ac:dyDescent="0.3">
      <c r="A122" s="37"/>
      <c r="V122" s="38"/>
    </row>
    <row r="123" spans="1:22" x14ac:dyDescent="0.3">
      <c r="A123" s="37"/>
      <c r="V123" s="38"/>
    </row>
    <row r="124" spans="1:22" x14ac:dyDescent="0.3">
      <c r="A124" s="37"/>
      <c r="V124" s="38"/>
    </row>
    <row r="125" spans="1:22" x14ac:dyDescent="0.3">
      <c r="A125" s="37"/>
      <c r="V125" s="38"/>
    </row>
    <row r="126" spans="1:22" x14ac:dyDescent="0.3">
      <c r="A126" s="37"/>
      <c r="V126" s="38"/>
    </row>
    <row r="127" spans="1:22" x14ac:dyDescent="0.3">
      <c r="A127" s="37"/>
      <c r="V127" s="38"/>
    </row>
    <row r="128" spans="1:22" x14ac:dyDescent="0.3">
      <c r="A128" s="37"/>
      <c r="V128" s="38"/>
    </row>
    <row r="129" spans="1:22" x14ac:dyDescent="0.3">
      <c r="A129" s="37"/>
      <c r="V129" s="38"/>
    </row>
    <row r="130" spans="1:22" x14ac:dyDescent="0.3">
      <c r="A130" s="37"/>
      <c r="V130" s="38"/>
    </row>
    <row r="131" spans="1:22" x14ac:dyDescent="0.3">
      <c r="A131" s="37"/>
      <c r="V131" s="38"/>
    </row>
    <row r="132" spans="1:22" x14ac:dyDescent="0.3">
      <c r="A132" s="37"/>
      <c r="V132" s="38"/>
    </row>
    <row r="133" spans="1:22" x14ac:dyDescent="0.3">
      <c r="A133" s="37"/>
      <c r="V133" s="38"/>
    </row>
    <row r="134" spans="1:22" x14ac:dyDescent="0.3">
      <c r="A134" s="37"/>
      <c r="V134" s="38"/>
    </row>
    <row r="135" spans="1:22" x14ac:dyDescent="0.3">
      <c r="A135" s="37"/>
      <c r="V135" s="38"/>
    </row>
    <row r="136" spans="1:22" x14ac:dyDescent="0.3">
      <c r="A136" s="37"/>
      <c r="V136" s="38"/>
    </row>
    <row r="137" spans="1:22" x14ac:dyDescent="0.3">
      <c r="A137" s="37"/>
      <c r="V137" s="38"/>
    </row>
    <row r="138" spans="1:22" x14ac:dyDescent="0.3">
      <c r="A138" s="37"/>
      <c r="V138" s="38"/>
    </row>
    <row r="139" spans="1:22" x14ac:dyDescent="0.3">
      <c r="A139" s="37"/>
      <c r="V139" s="38"/>
    </row>
    <row r="140" spans="1:22" x14ac:dyDescent="0.3">
      <c r="A140" s="37"/>
      <c r="V140" s="38"/>
    </row>
    <row r="141" spans="1:22" x14ac:dyDescent="0.3">
      <c r="A141" s="37"/>
      <c r="V141" s="38"/>
    </row>
    <row r="142" spans="1:22" x14ac:dyDescent="0.3">
      <c r="A142" s="37"/>
      <c r="V142" s="38"/>
    </row>
    <row r="143" spans="1:22" x14ac:dyDescent="0.3">
      <c r="A143" s="37"/>
      <c r="V143" s="38"/>
    </row>
    <row r="144" spans="1:22" x14ac:dyDescent="0.3">
      <c r="A144" s="37"/>
      <c r="V144" s="38"/>
    </row>
    <row r="145" spans="1:22" x14ac:dyDescent="0.3">
      <c r="A145" s="37"/>
      <c r="V145" s="38"/>
    </row>
    <row r="146" spans="1:22" x14ac:dyDescent="0.3">
      <c r="A146" s="37"/>
      <c r="V146" s="38"/>
    </row>
    <row r="147" spans="1:22" x14ac:dyDescent="0.3">
      <c r="A147" s="37"/>
      <c r="V147" s="38"/>
    </row>
    <row r="148" spans="1:22" x14ac:dyDescent="0.3">
      <c r="A148" s="37"/>
      <c r="V148" s="38"/>
    </row>
    <row r="149" spans="1:22" x14ac:dyDescent="0.3">
      <c r="A149" s="37"/>
      <c r="V149" s="38"/>
    </row>
    <row r="150" spans="1:22" x14ac:dyDescent="0.3">
      <c r="A150" s="37"/>
      <c r="V150" s="38"/>
    </row>
    <row r="151" spans="1:22" x14ac:dyDescent="0.3">
      <c r="A151" s="37"/>
      <c r="V151" s="38"/>
    </row>
    <row r="152" spans="1:22" x14ac:dyDescent="0.3">
      <c r="A152" s="37"/>
      <c r="V152" s="38"/>
    </row>
    <row r="153" spans="1:22" x14ac:dyDescent="0.3">
      <c r="A153" s="37"/>
      <c r="V153" s="38"/>
    </row>
    <row r="154" spans="1:22" x14ac:dyDescent="0.3">
      <c r="A154" s="37"/>
      <c r="V154" s="38"/>
    </row>
    <row r="155" spans="1:22" x14ac:dyDescent="0.3">
      <c r="A155" s="37"/>
      <c r="V155" s="38"/>
    </row>
    <row r="156" spans="1:22" x14ac:dyDescent="0.3">
      <c r="A156" s="37"/>
      <c r="V156" s="38"/>
    </row>
    <row r="157" spans="1:22" x14ac:dyDescent="0.3">
      <c r="A157" s="37"/>
      <c r="V157" s="38"/>
    </row>
    <row r="158" spans="1:22" x14ac:dyDescent="0.3">
      <c r="A158" s="37"/>
      <c r="V158" s="38"/>
    </row>
    <row r="159" spans="1:22" x14ac:dyDescent="0.3">
      <c r="A159" s="37"/>
      <c r="V159" s="38"/>
    </row>
    <row r="160" spans="1:22" x14ac:dyDescent="0.3">
      <c r="A160" s="37"/>
      <c r="V160" s="38"/>
    </row>
    <row r="161" spans="1:22" x14ac:dyDescent="0.3">
      <c r="A161" s="37"/>
      <c r="V161" s="38"/>
    </row>
    <row r="162" spans="1:22" x14ac:dyDescent="0.3">
      <c r="A162" s="37"/>
      <c r="V162" s="38"/>
    </row>
    <row r="163" spans="1:22" x14ac:dyDescent="0.3">
      <c r="A163" s="37"/>
      <c r="V163" s="38"/>
    </row>
    <row r="164" spans="1:22" ht="15" thickBot="1" x14ac:dyDescent="0.35">
      <c r="A164" s="3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1"/>
    </row>
  </sheetData>
  <mergeCells count="6">
    <mergeCell ref="A112:V113"/>
    <mergeCell ref="A1:V1"/>
    <mergeCell ref="A55:V55"/>
    <mergeCell ref="A5:V6"/>
    <mergeCell ref="A110:V110"/>
    <mergeCell ref="A57:V58"/>
  </mergeCells>
  <pageMargins left="0" right="0" top="0" bottom="0" header="0" footer="0"/>
  <pageSetup paperSize="8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6DDDA07-ABE7-4056-B410-18217239CE36}">
          <x14:formula1>
            <xm:f>'Data-2 '!$C$3:$M$3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13878-9DEA-41B9-B794-3834319E13A4}">
  <dimension ref="A1:T133"/>
  <sheetViews>
    <sheetView zoomScale="85" zoomScaleNormal="85" workbookViewId="0">
      <pane ySplit="1" topLeftCell="A47" activePane="bottomLeft" state="frozen"/>
      <selection pane="bottomLeft" activeCell="G75" sqref="G75"/>
    </sheetView>
  </sheetViews>
  <sheetFormatPr defaultRowHeight="14.4" x14ac:dyDescent="0.3"/>
  <cols>
    <col min="1" max="1" width="14.21875" style="9" customWidth="1"/>
    <col min="2" max="2" width="8.88671875" style="9" customWidth="1"/>
    <col min="3" max="3" width="11.77734375" style="9" customWidth="1"/>
    <col min="4" max="4" width="10.77734375" style="9" customWidth="1"/>
    <col min="5" max="5" width="13.77734375" style="9" customWidth="1"/>
    <col min="6" max="6" width="14.21875" style="9" customWidth="1"/>
    <col min="7" max="7" width="16" style="9" customWidth="1"/>
    <col min="8" max="8" width="15.44140625" style="9" customWidth="1"/>
    <col min="9" max="10" width="13.77734375" style="9" customWidth="1"/>
    <col min="11" max="11" width="9.88671875" style="9" customWidth="1"/>
    <col min="12" max="12" width="6.77734375" style="9" customWidth="1"/>
    <col min="13" max="13" width="12.6640625" style="9" customWidth="1"/>
    <col min="14" max="14" width="7.5546875" style="9" customWidth="1"/>
    <col min="15" max="15" width="11.21875" style="9" bestFit="1" customWidth="1"/>
    <col min="16" max="16" width="12.44140625" style="9" bestFit="1" customWidth="1"/>
    <col min="17" max="17" width="14.33203125" style="9" customWidth="1"/>
    <col min="18" max="20" width="12.33203125" style="9" bestFit="1" customWidth="1"/>
  </cols>
  <sheetData>
    <row r="1" spans="1:20" s="2" customFormat="1" ht="39.6" x14ac:dyDescent="0.3">
      <c r="A1" s="3" t="s">
        <v>0</v>
      </c>
      <c r="B1" s="3" t="s">
        <v>8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16</v>
      </c>
      <c r="J1" s="3" t="s">
        <v>17</v>
      </c>
      <c r="K1" s="3" t="s">
        <v>7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31</v>
      </c>
      <c r="T1" s="3" t="s">
        <v>32</v>
      </c>
    </row>
    <row r="2" spans="1:20" x14ac:dyDescent="0.3">
      <c r="A2" s="10">
        <v>43831</v>
      </c>
      <c r="B2" s="8">
        <v>1200</v>
      </c>
      <c r="C2" s="8">
        <v>288000</v>
      </c>
      <c r="D2" s="7">
        <f>E2+1</f>
        <v>2</v>
      </c>
      <c r="E2" s="7">
        <v>1</v>
      </c>
      <c r="F2" s="7">
        <v>10</v>
      </c>
      <c r="G2" s="7">
        <v>1</v>
      </c>
      <c r="H2" s="7">
        <v>2</v>
      </c>
      <c r="I2" s="7">
        <v>3</v>
      </c>
      <c r="J2" s="7">
        <v>4</v>
      </c>
      <c r="K2" s="7">
        <v>1</v>
      </c>
      <c r="L2" s="7">
        <v>1</v>
      </c>
      <c r="M2" s="7">
        <v>3</v>
      </c>
      <c r="N2" s="7">
        <v>1</v>
      </c>
      <c r="O2" s="7">
        <v>10</v>
      </c>
      <c r="P2" s="7">
        <v>1</v>
      </c>
      <c r="Q2" s="8">
        <v>1250</v>
      </c>
      <c r="R2" s="7">
        <v>15</v>
      </c>
      <c r="S2" s="7">
        <v>7</v>
      </c>
      <c r="T2" s="7">
        <v>759</v>
      </c>
    </row>
    <row r="3" spans="1:20" x14ac:dyDescent="0.3">
      <c r="A3" s="10">
        <v>43862</v>
      </c>
      <c r="B3" s="8">
        <v>1201</v>
      </c>
      <c r="C3" s="8">
        <v>288240</v>
      </c>
      <c r="D3" s="7">
        <f t="shared" ref="D3:D66" si="0">E3+1</f>
        <v>3</v>
      </c>
      <c r="E3" s="7">
        <v>2</v>
      </c>
      <c r="F3" s="7">
        <v>11</v>
      </c>
      <c r="G3" s="7">
        <v>2</v>
      </c>
      <c r="H3" s="7">
        <v>3</v>
      </c>
      <c r="I3" s="7">
        <v>4</v>
      </c>
      <c r="J3" s="7">
        <v>5</v>
      </c>
      <c r="K3" s="7">
        <v>0</v>
      </c>
      <c r="L3" s="7">
        <v>1</v>
      </c>
      <c r="M3" s="7">
        <v>4</v>
      </c>
      <c r="N3" s="7">
        <v>1</v>
      </c>
      <c r="O3" s="7">
        <v>11</v>
      </c>
      <c r="P3" s="7">
        <v>0</v>
      </c>
      <c r="Q3" s="8">
        <v>1251</v>
      </c>
      <c r="R3" s="7">
        <v>16</v>
      </c>
      <c r="S3" s="7">
        <v>7</v>
      </c>
      <c r="T3" s="7">
        <v>760</v>
      </c>
    </row>
    <row r="4" spans="1:20" x14ac:dyDescent="0.3">
      <c r="A4" s="10">
        <v>43891</v>
      </c>
      <c r="B4" s="8">
        <v>1202</v>
      </c>
      <c r="C4" s="8">
        <v>288480</v>
      </c>
      <c r="D4" s="7">
        <f t="shared" si="0"/>
        <v>4</v>
      </c>
      <c r="E4" s="7">
        <v>3</v>
      </c>
      <c r="F4" s="7">
        <v>12</v>
      </c>
      <c r="G4" s="7">
        <v>3</v>
      </c>
      <c r="H4" s="7">
        <v>4</v>
      </c>
      <c r="I4" s="7">
        <v>5</v>
      </c>
      <c r="J4" s="7">
        <v>6</v>
      </c>
      <c r="K4" s="7">
        <v>0</v>
      </c>
      <c r="L4" s="7">
        <v>2</v>
      </c>
      <c r="M4" s="7">
        <v>5</v>
      </c>
      <c r="N4" s="7">
        <v>0</v>
      </c>
      <c r="O4" s="7">
        <v>12</v>
      </c>
      <c r="P4" s="7">
        <v>0</v>
      </c>
      <c r="Q4" s="8">
        <v>1252</v>
      </c>
      <c r="R4" s="7">
        <v>17</v>
      </c>
      <c r="S4" s="7">
        <v>7</v>
      </c>
      <c r="T4" s="7">
        <v>761</v>
      </c>
    </row>
    <row r="5" spans="1:20" x14ac:dyDescent="0.3">
      <c r="A5" s="10">
        <v>43922</v>
      </c>
      <c r="B5" s="8">
        <v>1203</v>
      </c>
      <c r="C5" s="8">
        <v>288720</v>
      </c>
      <c r="D5" s="7">
        <f t="shared" si="0"/>
        <v>5</v>
      </c>
      <c r="E5" s="7">
        <v>4</v>
      </c>
      <c r="F5" s="7">
        <v>13</v>
      </c>
      <c r="G5" s="7">
        <v>4</v>
      </c>
      <c r="H5" s="7">
        <v>5</v>
      </c>
      <c r="I5" s="7">
        <v>6</v>
      </c>
      <c r="J5" s="7">
        <v>7</v>
      </c>
      <c r="K5" s="7">
        <v>0</v>
      </c>
      <c r="L5" s="7">
        <v>2</v>
      </c>
      <c r="M5" s="7">
        <v>6</v>
      </c>
      <c r="N5" s="7">
        <v>0</v>
      </c>
      <c r="O5" s="7">
        <v>13</v>
      </c>
      <c r="P5" s="7">
        <v>0</v>
      </c>
      <c r="Q5" s="8">
        <v>1253</v>
      </c>
      <c r="R5" s="7">
        <v>18</v>
      </c>
      <c r="S5" s="7">
        <v>6</v>
      </c>
      <c r="T5" s="7">
        <v>762</v>
      </c>
    </row>
    <row r="6" spans="1:20" x14ac:dyDescent="0.3">
      <c r="A6" s="10">
        <v>43952</v>
      </c>
      <c r="B6" s="8">
        <v>1700</v>
      </c>
      <c r="C6" s="8">
        <v>450123</v>
      </c>
      <c r="D6" s="7">
        <f t="shared" si="0"/>
        <v>6</v>
      </c>
      <c r="E6" s="7">
        <v>5</v>
      </c>
      <c r="F6" s="7">
        <v>14</v>
      </c>
      <c r="G6" s="7">
        <v>5</v>
      </c>
      <c r="H6" s="7">
        <v>6</v>
      </c>
      <c r="I6" s="7">
        <v>7</v>
      </c>
      <c r="J6" s="7">
        <v>8</v>
      </c>
      <c r="K6" s="7">
        <v>0</v>
      </c>
      <c r="L6" s="7">
        <v>2</v>
      </c>
      <c r="M6" s="7">
        <v>7</v>
      </c>
      <c r="N6" s="7">
        <v>0</v>
      </c>
      <c r="O6" s="7">
        <v>14</v>
      </c>
      <c r="P6" s="7">
        <v>0</v>
      </c>
      <c r="Q6" s="8">
        <v>1254</v>
      </c>
      <c r="R6" s="7">
        <v>19</v>
      </c>
      <c r="S6" s="7">
        <v>7</v>
      </c>
      <c r="T6" s="7">
        <v>763</v>
      </c>
    </row>
    <row r="7" spans="1:20" x14ac:dyDescent="0.3">
      <c r="A7" s="10">
        <v>43983</v>
      </c>
      <c r="B7" s="8">
        <v>1205</v>
      </c>
      <c r="C7" s="8">
        <v>289200</v>
      </c>
      <c r="D7" s="7">
        <f t="shared" si="0"/>
        <v>7</v>
      </c>
      <c r="E7" s="7">
        <v>6</v>
      </c>
      <c r="F7" s="7">
        <v>15</v>
      </c>
      <c r="G7" s="7">
        <v>6</v>
      </c>
      <c r="H7" s="7">
        <v>7</v>
      </c>
      <c r="I7" s="7">
        <v>8</v>
      </c>
      <c r="J7" s="7">
        <v>9</v>
      </c>
      <c r="K7" s="7">
        <v>0</v>
      </c>
      <c r="L7" s="7">
        <v>2</v>
      </c>
      <c r="M7" s="7">
        <v>8</v>
      </c>
      <c r="N7" s="7">
        <v>0</v>
      </c>
      <c r="O7" s="7">
        <v>15</v>
      </c>
      <c r="P7" s="7">
        <v>0</v>
      </c>
      <c r="Q7" s="8">
        <v>1255</v>
      </c>
      <c r="R7" s="7">
        <v>20</v>
      </c>
      <c r="S7" s="7">
        <v>7</v>
      </c>
      <c r="T7" s="7">
        <v>764</v>
      </c>
    </row>
    <row r="8" spans="1:20" x14ac:dyDescent="0.3">
      <c r="A8" s="10">
        <v>44013</v>
      </c>
      <c r="B8" s="8">
        <v>1206</v>
      </c>
      <c r="C8" s="8">
        <v>289440</v>
      </c>
      <c r="D8" s="7">
        <f t="shared" si="0"/>
        <v>8</v>
      </c>
      <c r="E8" s="7">
        <v>7</v>
      </c>
      <c r="F8" s="7">
        <v>16</v>
      </c>
      <c r="G8" s="7">
        <v>7</v>
      </c>
      <c r="H8" s="7">
        <v>8</v>
      </c>
      <c r="I8" s="7">
        <v>9</v>
      </c>
      <c r="J8" s="7">
        <v>10</v>
      </c>
      <c r="K8" s="7">
        <v>0</v>
      </c>
      <c r="L8" s="7">
        <v>4</v>
      </c>
      <c r="M8" s="7">
        <v>12</v>
      </c>
      <c r="N8" s="7">
        <v>2</v>
      </c>
      <c r="O8" s="7">
        <v>16</v>
      </c>
      <c r="P8" s="7">
        <v>2</v>
      </c>
      <c r="Q8" s="8">
        <v>1256</v>
      </c>
      <c r="R8" s="7">
        <v>21</v>
      </c>
      <c r="S8" s="7">
        <v>9</v>
      </c>
      <c r="T8" s="7">
        <v>765</v>
      </c>
    </row>
    <row r="9" spans="1:20" x14ac:dyDescent="0.3">
      <c r="A9" s="10">
        <v>44044</v>
      </c>
      <c r="B9" s="8">
        <v>1207</v>
      </c>
      <c r="C9" s="8">
        <v>289680</v>
      </c>
      <c r="D9" s="7">
        <f t="shared" si="0"/>
        <v>9</v>
      </c>
      <c r="E9" s="7">
        <v>8</v>
      </c>
      <c r="F9" s="7">
        <v>17</v>
      </c>
      <c r="G9" s="7">
        <v>8</v>
      </c>
      <c r="H9" s="7">
        <v>9</v>
      </c>
      <c r="I9" s="7">
        <v>10</v>
      </c>
      <c r="J9" s="7">
        <v>11</v>
      </c>
      <c r="K9" s="7">
        <v>0</v>
      </c>
      <c r="L9" s="7">
        <v>5</v>
      </c>
      <c r="M9" s="7">
        <v>13</v>
      </c>
      <c r="N9" s="7">
        <v>0</v>
      </c>
      <c r="O9" s="7">
        <v>17</v>
      </c>
      <c r="P9" s="7">
        <v>3</v>
      </c>
      <c r="Q9" s="8">
        <v>1257</v>
      </c>
      <c r="R9" s="7">
        <v>22</v>
      </c>
      <c r="S9" s="7">
        <v>7</v>
      </c>
      <c r="T9" s="7">
        <v>800</v>
      </c>
    </row>
    <row r="10" spans="1:20" x14ac:dyDescent="0.3">
      <c r="A10" s="10">
        <v>44075</v>
      </c>
      <c r="B10" s="8">
        <v>1208</v>
      </c>
      <c r="C10" s="8">
        <v>289920</v>
      </c>
      <c r="D10" s="7">
        <f t="shared" si="0"/>
        <v>10</v>
      </c>
      <c r="E10" s="7">
        <v>9</v>
      </c>
      <c r="F10" s="7">
        <v>18</v>
      </c>
      <c r="G10" s="7">
        <v>9</v>
      </c>
      <c r="H10" s="7">
        <v>10</v>
      </c>
      <c r="I10" s="7">
        <v>11</v>
      </c>
      <c r="J10" s="7">
        <v>12</v>
      </c>
      <c r="K10" s="7">
        <v>1</v>
      </c>
      <c r="L10" s="7">
        <v>3</v>
      </c>
      <c r="M10" s="7">
        <v>14</v>
      </c>
      <c r="N10" s="7">
        <v>3</v>
      </c>
      <c r="O10" s="7">
        <v>18</v>
      </c>
      <c r="P10" s="7">
        <v>4</v>
      </c>
      <c r="Q10" s="8">
        <v>1258</v>
      </c>
      <c r="R10" s="7">
        <v>23</v>
      </c>
      <c r="S10" s="7">
        <v>7</v>
      </c>
      <c r="T10" s="7">
        <v>801</v>
      </c>
    </row>
    <row r="11" spans="1:20" x14ac:dyDescent="0.3">
      <c r="A11" s="10">
        <v>44105</v>
      </c>
      <c r="B11" s="8">
        <v>1209</v>
      </c>
      <c r="C11" s="8">
        <v>290160</v>
      </c>
      <c r="D11" s="7">
        <f t="shared" si="0"/>
        <v>2</v>
      </c>
      <c r="E11" s="7">
        <v>1</v>
      </c>
      <c r="F11" s="7">
        <v>19</v>
      </c>
      <c r="G11" s="7">
        <v>10</v>
      </c>
      <c r="H11" s="7">
        <v>11</v>
      </c>
      <c r="I11" s="7">
        <v>12</v>
      </c>
      <c r="J11" s="7">
        <v>13</v>
      </c>
      <c r="K11" s="7">
        <v>0</v>
      </c>
      <c r="L11" s="7">
        <v>2</v>
      </c>
      <c r="M11" s="7">
        <v>15</v>
      </c>
      <c r="N11" s="7">
        <v>0</v>
      </c>
      <c r="O11" s="7">
        <v>19</v>
      </c>
      <c r="P11" s="7">
        <v>1</v>
      </c>
      <c r="Q11" s="8">
        <v>1259</v>
      </c>
      <c r="R11" s="7">
        <v>24</v>
      </c>
      <c r="S11" s="7">
        <v>7</v>
      </c>
      <c r="T11" s="7">
        <v>802</v>
      </c>
    </row>
    <row r="12" spans="1:20" x14ac:dyDescent="0.3">
      <c r="A12" s="10">
        <v>44136</v>
      </c>
      <c r="B12" s="8">
        <v>1210</v>
      </c>
      <c r="C12" s="8">
        <v>290400</v>
      </c>
      <c r="D12" s="7">
        <f t="shared" si="0"/>
        <v>3</v>
      </c>
      <c r="E12" s="7">
        <v>2</v>
      </c>
      <c r="F12" s="7">
        <v>20</v>
      </c>
      <c r="G12" s="7">
        <v>11</v>
      </c>
      <c r="H12" s="7">
        <v>12</v>
      </c>
      <c r="I12" s="7">
        <v>13</v>
      </c>
      <c r="J12" s="7">
        <v>14</v>
      </c>
      <c r="K12" s="7">
        <v>0</v>
      </c>
      <c r="L12" s="7">
        <v>2</v>
      </c>
      <c r="M12" s="7">
        <v>16</v>
      </c>
      <c r="N12" s="7">
        <v>0</v>
      </c>
      <c r="O12" s="7">
        <v>20</v>
      </c>
      <c r="P12" s="7">
        <v>1</v>
      </c>
      <c r="Q12" s="8">
        <v>1260</v>
      </c>
      <c r="R12" s="7">
        <v>25</v>
      </c>
      <c r="S12" s="7">
        <v>7</v>
      </c>
      <c r="T12" s="7">
        <v>803</v>
      </c>
    </row>
    <row r="13" spans="1:20" x14ac:dyDescent="0.3">
      <c r="A13" s="10">
        <v>44166</v>
      </c>
      <c r="B13" s="8">
        <v>1211</v>
      </c>
      <c r="C13" s="8">
        <v>290640</v>
      </c>
      <c r="D13" s="7">
        <f t="shared" si="0"/>
        <v>4</v>
      </c>
      <c r="E13" s="7">
        <v>3</v>
      </c>
      <c r="F13" s="7">
        <v>21</v>
      </c>
      <c r="G13" s="7">
        <v>12</v>
      </c>
      <c r="H13" s="7">
        <v>13</v>
      </c>
      <c r="I13" s="7">
        <v>14</v>
      </c>
      <c r="J13" s="7">
        <v>15</v>
      </c>
      <c r="K13" s="7">
        <v>0</v>
      </c>
      <c r="L13" s="7">
        <v>1</v>
      </c>
      <c r="M13" s="7">
        <v>17</v>
      </c>
      <c r="N13" s="7">
        <v>1</v>
      </c>
      <c r="O13" s="7">
        <v>21</v>
      </c>
      <c r="P13" s="7">
        <v>1</v>
      </c>
      <c r="Q13" s="8">
        <v>1261</v>
      </c>
      <c r="R13" s="7">
        <v>26</v>
      </c>
      <c r="S13" s="7">
        <v>10</v>
      </c>
      <c r="T13" s="7">
        <v>804</v>
      </c>
    </row>
    <row r="14" spans="1:20" x14ac:dyDescent="0.3">
      <c r="A14" s="10">
        <v>44197</v>
      </c>
      <c r="B14" s="8">
        <v>1212</v>
      </c>
      <c r="C14" s="8">
        <v>290880</v>
      </c>
      <c r="D14" s="7">
        <f t="shared" si="0"/>
        <v>5</v>
      </c>
      <c r="E14" s="7">
        <v>4</v>
      </c>
      <c r="F14" s="7">
        <v>22</v>
      </c>
      <c r="G14" s="7">
        <v>13</v>
      </c>
      <c r="H14" s="7">
        <v>14</v>
      </c>
      <c r="I14" s="7">
        <v>15</v>
      </c>
      <c r="J14" s="7">
        <v>16</v>
      </c>
      <c r="K14" s="7">
        <v>0</v>
      </c>
      <c r="L14" s="7">
        <v>1</v>
      </c>
      <c r="M14" s="7">
        <v>4</v>
      </c>
      <c r="N14" s="7">
        <v>0</v>
      </c>
      <c r="O14" s="7">
        <v>22</v>
      </c>
      <c r="P14" s="7">
        <v>1</v>
      </c>
      <c r="Q14" s="8">
        <v>1262</v>
      </c>
      <c r="R14" s="7">
        <v>27</v>
      </c>
      <c r="S14" s="7">
        <v>7</v>
      </c>
      <c r="T14" s="7">
        <v>805</v>
      </c>
    </row>
    <row r="15" spans="1:20" x14ac:dyDescent="0.3">
      <c r="A15" s="10">
        <v>44228</v>
      </c>
      <c r="B15" s="8">
        <v>1213</v>
      </c>
      <c r="C15" s="8">
        <v>291120</v>
      </c>
      <c r="D15" s="7">
        <f t="shared" si="0"/>
        <v>6</v>
      </c>
      <c r="E15" s="7">
        <v>5</v>
      </c>
      <c r="F15" s="7">
        <v>23</v>
      </c>
      <c r="G15" s="7">
        <v>14</v>
      </c>
      <c r="H15" s="7">
        <v>15</v>
      </c>
      <c r="I15" s="7">
        <v>16</v>
      </c>
      <c r="J15" s="7">
        <v>17</v>
      </c>
      <c r="K15" s="7">
        <v>0</v>
      </c>
      <c r="L15" s="7">
        <v>7</v>
      </c>
      <c r="M15" s="7">
        <v>5</v>
      </c>
      <c r="N15" s="7">
        <v>0</v>
      </c>
      <c r="O15" s="7">
        <v>23</v>
      </c>
      <c r="P15" s="7">
        <v>1</v>
      </c>
      <c r="Q15" s="8">
        <v>1263</v>
      </c>
      <c r="R15" s="7">
        <v>28</v>
      </c>
      <c r="S15" s="7">
        <v>7</v>
      </c>
      <c r="T15" s="7">
        <v>806</v>
      </c>
    </row>
    <row r="16" spans="1:20" x14ac:dyDescent="0.3">
      <c r="A16" s="10">
        <v>44256</v>
      </c>
      <c r="B16" s="8">
        <v>1214</v>
      </c>
      <c r="C16" s="8">
        <v>291360</v>
      </c>
      <c r="D16" s="7">
        <f t="shared" si="0"/>
        <v>7</v>
      </c>
      <c r="E16" s="7">
        <v>6</v>
      </c>
      <c r="F16" s="7">
        <v>24</v>
      </c>
      <c r="G16" s="7">
        <v>15</v>
      </c>
      <c r="H16" s="7">
        <v>16</v>
      </c>
      <c r="I16" s="7">
        <v>17</v>
      </c>
      <c r="J16" s="7">
        <v>18</v>
      </c>
      <c r="K16" s="7">
        <v>2</v>
      </c>
      <c r="L16" s="7">
        <v>8</v>
      </c>
      <c r="M16" s="7">
        <v>6</v>
      </c>
      <c r="N16" s="7">
        <v>0</v>
      </c>
      <c r="O16" s="7">
        <v>24</v>
      </c>
      <c r="P16" s="7">
        <v>1</v>
      </c>
      <c r="Q16" s="8">
        <v>1264</v>
      </c>
      <c r="R16" s="7">
        <v>22</v>
      </c>
      <c r="S16" s="7">
        <v>7</v>
      </c>
      <c r="T16" s="7">
        <v>807</v>
      </c>
    </row>
    <row r="17" spans="1:20" x14ac:dyDescent="0.3">
      <c r="A17" s="10">
        <v>44287</v>
      </c>
      <c r="B17" s="8">
        <v>1215</v>
      </c>
      <c r="C17" s="8">
        <v>291600</v>
      </c>
      <c r="D17" s="7">
        <f t="shared" si="0"/>
        <v>8</v>
      </c>
      <c r="E17" s="7">
        <v>7</v>
      </c>
      <c r="F17" s="7">
        <v>25</v>
      </c>
      <c r="G17" s="7">
        <v>16</v>
      </c>
      <c r="H17" s="7">
        <v>17</v>
      </c>
      <c r="I17" s="7">
        <v>18</v>
      </c>
      <c r="J17" s="7">
        <v>19</v>
      </c>
      <c r="K17" s="7">
        <v>0</v>
      </c>
      <c r="L17" s="7">
        <v>9</v>
      </c>
      <c r="M17" s="7">
        <v>7</v>
      </c>
      <c r="N17" s="7">
        <v>0</v>
      </c>
      <c r="O17" s="7">
        <v>25</v>
      </c>
      <c r="P17" s="7">
        <v>5</v>
      </c>
      <c r="Q17" s="8">
        <v>1265</v>
      </c>
      <c r="R17" s="7">
        <v>23</v>
      </c>
      <c r="S17" s="7">
        <v>7</v>
      </c>
      <c r="T17" s="7">
        <v>808</v>
      </c>
    </row>
    <row r="18" spans="1:20" x14ac:dyDescent="0.3">
      <c r="A18" s="10">
        <v>44317</v>
      </c>
      <c r="B18" s="8">
        <v>1216</v>
      </c>
      <c r="C18" s="8">
        <v>291840</v>
      </c>
      <c r="D18" s="7">
        <f t="shared" si="0"/>
        <v>6</v>
      </c>
      <c r="E18" s="7">
        <v>5</v>
      </c>
      <c r="F18" s="7">
        <v>26</v>
      </c>
      <c r="G18" s="7">
        <v>17</v>
      </c>
      <c r="H18" s="7">
        <v>18</v>
      </c>
      <c r="I18" s="7">
        <v>19</v>
      </c>
      <c r="J18" s="7">
        <v>20</v>
      </c>
      <c r="K18" s="7">
        <v>0</v>
      </c>
      <c r="L18" s="7">
        <v>1</v>
      </c>
      <c r="M18" s="7">
        <v>8</v>
      </c>
      <c r="N18" s="7">
        <v>2</v>
      </c>
      <c r="O18" s="7">
        <v>26</v>
      </c>
      <c r="P18" s="7">
        <v>0</v>
      </c>
      <c r="Q18" s="8">
        <v>1266</v>
      </c>
      <c r="R18" s="7">
        <v>24</v>
      </c>
      <c r="S18" s="7">
        <v>7</v>
      </c>
      <c r="T18" s="7">
        <v>809</v>
      </c>
    </row>
    <row r="19" spans="1:20" x14ac:dyDescent="0.3">
      <c r="A19" s="10">
        <v>44348</v>
      </c>
      <c r="B19" s="8">
        <v>1217</v>
      </c>
      <c r="C19" s="8">
        <v>292080</v>
      </c>
      <c r="D19" s="7">
        <f t="shared" si="0"/>
        <v>7</v>
      </c>
      <c r="E19" s="7">
        <v>6</v>
      </c>
      <c r="F19" s="7">
        <v>27</v>
      </c>
      <c r="G19" s="7">
        <v>18</v>
      </c>
      <c r="H19" s="7">
        <v>19</v>
      </c>
      <c r="I19" s="7">
        <v>20</v>
      </c>
      <c r="J19" s="7">
        <v>21</v>
      </c>
      <c r="K19" s="7">
        <v>0</v>
      </c>
      <c r="L19" s="7">
        <v>2</v>
      </c>
      <c r="M19" s="7">
        <v>9</v>
      </c>
      <c r="N19" s="7">
        <v>0</v>
      </c>
      <c r="O19" s="7">
        <v>27</v>
      </c>
      <c r="P19" s="7">
        <v>0</v>
      </c>
      <c r="Q19" s="8">
        <v>1267</v>
      </c>
      <c r="R19" s="7">
        <v>25</v>
      </c>
      <c r="S19" s="7">
        <v>7</v>
      </c>
      <c r="T19" s="7">
        <v>810</v>
      </c>
    </row>
    <row r="20" spans="1:20" x14ac:dyDescent="0.3">
      <c r="A20" s="10">
        <v>44378</v>
      </c>
      <c r="B20" s="8">
        <v>1218</v>
      </c>
      <c r="C20" s="8">
        <v>292320</v>
      </c>
      <c r="D20" s="7">
        <f t="shared" si="0"/>
        <v>8</v>
      </c>
      <c r="E20" s="7">
        <v>7</v>
      </c>
      <c r="F20" s="7">
        <v>28</v>
      </c>
      <c r="G20" s="7">
        <v>19</v>
      </c>
      <c r="H20" s="7">
        <v>20</v>
      </c>
      <c r="I20" s="7">
        <v>21</v>
      </c>
      <c r="J20" s="7">
        <v>22</v>
      </c>
      <c r="K20" s="7">
        <v>0</v>
      </c>
      <c r="L20" s="7">
        <v>3</v>
      </c>
      <c r="M20" s="7">
        <v>10</v>
      </c>
      <c r="N20" s="7">
        <v>0</v>
      </c>
      <c r="O20" s="7">
        <v>28</v>
      </c>
      <c r="P20" s="7">
        <v>0</v>
      </c>
      <c r="Q20" s="8">
        <v>1268</v>
      </c>
      <c r="R20" s="7">
        <v>26</v>
      </c>
      <c r="S20" s="7">
        <v>7</v>
      </c>
      <c r="T20" s="7">
        <v>811</v>
      </c>
    </row>
    <row r="21" spans="1:20" x14ac:dyDescent="0.3">
      <c r="A21" s="10">
        <v>44409</v>
      </c>
      <c r="B21" s="8">
        <v>1219</v>
      </c>
      <c r="C21" s="8">
        <v>292560</v>
      </c>
      <c r="D21" s="7">
        <f t="shared" si="0"/>
        <v>2</v>
      </c>
      <c r="E21" s="7">
        <v>1</v>
      </c>
      <c r="F21" s="7">
        <v>29</v>
      </c>
      <c r="G21" s="7">
        <v>20</v>
      </c>
      <c r="H21" s="7">
        <v>21</v>
      </c>
      <c r="I21" s="7">
        <v>22</v>
      </c>
      <c r="J21" s="7">
        <v>23</v>
      </c>
      <c r="K21" s="7">
        <v>0</v>
      </c>
      <c r="L21" s="7">
        <v>5</v>
      </c>
      <c r="M21" s="7">
        <v>11</v>
      </c>
      <c r="N21" s="7">
        <v>1</v>
      </c>
      <c r="O21" s="7">
        <v>25</v>
      </c>
      <c r="P21" s="7">
        <v>0</v>
      </c>
      <c r="Q21" s="8">
        <v>1269</v>
      </c>
      <c r="R21" s="7">
        <v>27</v>
      </c>
      <c r="S21" s="7">
        <v>7</v>
      </c>
      <c r="T21" s="7">
        <v>812</v>
      </c>
    </row>
    <row r="22" spans="1:20" x14ac:dyDescent="0.3">
      <c r="A22" s="10">
        <v>44440</v>
      </c>
      <c r="B22" s="8">
        <v>1220</v>
      </c>
      <c r="C22" s="8">
        <v>292800</v>
      </c>
      <c r="D22" s="7">
        <f t="shared" si="0"/>
        <v>3</v>
      </c>
      <c r="E22" s="7">
        <v>2</v>
      </c>
      <c r="F22" s="7">
        <v>30</v>
      </c>
      <c r="G22" s="7">
        <v>21</v>
      </c>
      <c r="H22" s="7">
        <v>22</v>
      </c>
      <c r="I22" s="7">
        <v>23</v>
      </c>
      <c r="J22" s="7">
        <v>24</v>
      </c>
      <c r="K22" s="7">
        <v>1</v>
      </c>
      <c r="L22" s="7">
        <v>2</v>
      </c>
      <c r="M22" s="7">
        <v>11</v>
      </c>
      <c r="N22" s="7">
        <v>0</v>
      </c>
      <c r="O22" s="7">
        <v>26</v>
      </c>
      <c r="P22" s="7">
        <v>0</v>
      </c>
      <c r="Q22" s="8">
        <v>1270</v>
      </c>
      <c r="R22" s="7">
        <v>28</v>
      </c>
      <c r="S22" s="7">
        <v>7</v>
      </c>
      <c r="T22" s="7">
        <v>813</v>
      </c>
    </row>
    <row r="23" spans="1:20" x14ac:dyDescent="0.3">
      <c r="A23" s="10">
        <v>44470</v>
      </c>
      <c r="B23" s="8">
        <v>1221</v>
      </c>
      <c r="C23" s="8">
        <v>293040</v>
      </c>
      <c r="D23" s="7">
        <f t="shared" si="0"/>
        <v>4</v>
      </c>
      <c r="E23" s="7">
        <v>3</v>
      </c>
      <c r="F23" s="7">
        <v>31</v>
      </c>
      <c r="G23" s="7">
        <v>22</v>
      </c>
      <c r="H23" s="7">
        <v>23</v>
      </c>
      <c r="I23" s="7">
        <v>24</v>
      </c>
      <c r="J23" s="7">
        <v>25</v>
      </c>
      <c r="K23" s="7">
        <v>0</v>
      </c>
      <c r="L23" s="7">
        <v>4</v>
      </c>
      <c r="M23" s="7">
        <v>12</v>
      </c>
      <c r="N23" s="7">
        <v>0</v>
      </c>
      <c r="O23" s="7">
        <v>27</v>
      </c>
      <c r="P23" s="7">
        <v>2</v>
      </c>
      <c r="Q23" s="8">
        <v>1271</v>
      </c>
      <c r="R23" s="7">
        <v>29</v>
      </c>
      <c r="S23" s="7">
        <v>7</v>
      </c>
      <c r="T23" s="7">
        <v>814</v>
      </c>
    </row>
    <row r="24" spans="1:20" x14ac:dyDescent="0.3">
      <c r="A24" s="10">
        <v>44501</v>
      </c>
      <c r="B24" s="8">
        <v>1222</v>
      </c>
      <c r="C24" s="8">
        <v>293280</v>
      </c>
      <c r="D24" s="7">
        <f t="shared" si="0"/>
        <v>5</v>
      </c>
      <c r="E24" s="7">
        <v>4</v>
      </c>
      <c r="F24" s="7">
        <v>32</v>
      </c>
      <c r="G24" s="7">
        <v>23</v>
      </c>
      <c r="H24" s="7">
        <v>24</v>
      </c>
      <c r="I24" s="7">
        <v>25</v>
      </c>
      <c r="J24" s="7">
        <v>26</v>
      </c>
      <c r="K24" s="7">
        <v>0</v>
      </c>
      <c r="L24" s="7">
        <v>6</v>
      </c>
      <c r="M24" s="7">
        <v>13</v>
      </c>
      <c r="N24" s="7">
        <v>1</v>
      </c>
      <c r="O24" s="7">
        <v>28</v>
      </c>
      <c r="P24" s="7">
        <v>0</v>
      </c>
      <c r="Q24" s="8">
        <v>1272</v>
      </c>
      <c r="R24" s="7">
        <v>30</v>
      </c>
      <c r="S24" s="7">
        <v>7</v>
      </c>
      <c r="T24" s="7">
        <v>815</v>
      </c>
    </row>
    <row r="25" spans="1:20" x14ac:dyDescent="0.3">
      <c r="A25" s="10">
        <v>44531</v>
      </c>
      <c r="B25" s="8">
        <v>1223</v>
      </c>
      <c r="C25" s="8">
        <v>293520</v>
      </c>
      <c r="D25" s="7">
        <f t="shared" si="0"/>
        <v>8</v>
      </c>
      <c r="E25" s="7">
        <v>7</v>
      </c>
      <c r="F25" s="7">
        <v>33</v>
      </c>
      <c r="G25" s="7">
        <v>24</v>
      </c>
      <c r="H25" s="7">
        <v>25</v>
      </c>
      <c r="I25" s="7">
        <v>26</v>
      </c>
      <c r="J25" s="7">
        <v>27</v>
      </c>
      <c r="K25" s="7">
        <v>0</v>
      </c>
      <c r="L25" s="7">
        <v>2</v>
      </c>
      <c r="M25" s="7">
        <v>14</v>
      </c>
      <c r="N25" s="7">
        <v>0</v>
      </c>
      <c r="O25" s="7">
        <v>29</v>
      </c>
      <c r="P25" s="7">
        <v>0</v>
      </c>
      <c r="Q25" s="8">
        <v>1273</v>
      </c>
      <c r="R25" s="7">
        <v>31</v>
      </c>
      <c r="S25" s="7">
        <v>7</v>
      </c>
      <c r="T25" s="7">
        <v>816</v>
      </c>
    </row>
    <row r="26" spans="1:20" x14ac:dyDescent="0.3">
      <c r="A26" s="10">
        <v>44562</v>
      </c>
      <c r="B26" s="8">
        <v>1224</v>
      </c>
      <c r="C26" s="8">
        <v>293760</v>
      </c>
      <c r="D26" s="7">
        <f t="shared" si="0"/>
        <v>7</v>
      </c>
      <c r="E26" s="7">
        <v>6</v>
      </c>
      <c r="F26" s="7">
        <v>34</v>
      </c>
      <c r="G26" s="7">
        <v>25</v>
      </c>
      <c r="H26" s="7">
        <v>26</v>
      </c>
      <c r="I26" s="7">
        <v>27</v>
      </c>
      <c r="J26" s="7">
        <v>28</v>
      </c>
      <c r="K26" s="7">
        <v>0</v>
      </c>
      <c r="L26" s="7">
        <v>4</v>
      </c>
      <c r="M26" s="7">
        <v>15</v>
      </c>
      <c r="N26" s="7">
        <v>0</v>
      </c>
      <c r="O26" s="7">
        <v>30</v>
      </c>
      <c r="P26" s="7">
        <v>0</v>
      </c>
      <c r="Q26" s="8">
        <v>1274</v>
      </c>
      <c r="R26" s="7">
        <v>32</v>
      </c>
      <c r="S26" s="7">
        <v>7</v>
      </c>
      <c r="T26" s="7">
        <v>817</v>
      </c>
    </row>
    <row r="27" spans="1:20" x14ac:dyDescent="0.3">
      <c r="A27" s="10">
        <v>44593</v>
      </c>
      <c r="B27" s="8">
        <v>1225</v>
      </c>
      <c r="C27" s="8">
        <v>294000</v>
      </c>
      <c r="D27" s="7">
        <f t="shared" si="0"/>
        <v>5</v>
      </c>
      <c r="E27" s="7">
        <v>4</v>
      </c>
      <c r="F27" s="7">
        <v>35</v>
      </c>
      <c r="G27" s="7">
        <v>26</v>
      </c>
      <c r="H27" s="7">
        <v>27</v>
      </c>
      <c r="I27" s="7">
        <v>28</v>
      </c>
      <c r="J27" s="7">
        <v>29</v>
      </c>
      <c r="K27" s="7">
        <v>2</v>
      </c>
      <c r="L27" s="7">
        <v>1</v>
      </c>
      <c r="M27" s="7">
        <v>16</v>
      </c>
      <c r="N27" s="7">
        <v>0</v>
      </c>
      <c r="O27" s="7">
        <v>31</v>
      </c>
      <c r="P27" s="7">
        <v>0</v>
      </c>
      <c r="Q27" s="8">
        <v>1275</v>
      </c>
      <c r="R27" s="7">
        <v>33</v>
      </c>
      <c r="S27" s="7">
        <v>7</v>
      </c>
      <c r="T27" s="7">
        <v>818</v>
      </c>
    </row>
    <row r="28" spans="1:20" x14ac:dyDescent="0.3">
      <c r="A28" s="10">
        <v>44621</v>
      </c>
      <c r="B28" s="8">
        <v>1226</v>
      </c>
      <c r="C28" s="8">
        <v>294240</v>
      </c>
      <c r="D28" s="7">
        <f t="shared" si="0"/>
        <v>6</v>
      </c>
      <c r="E28" s="7">
        <v>5</v>
      </c>
      <c r="F28" s="7">
        <v>36</v>
      </c>
      <c r="G28" s="7">
        <v>27</v>
      </c>
      <c r="H28" s="7">
        <v>28</v>
      </c>
      <c r="I28" s="7">
        <v>29</v>
      </c>
      <c r="J28" s="7">
        <v>30</v>
      </c>
      <c r="K28" s="7">
        <v>0</v>
      </c>
      <c r="L28" s="7">
        <v>1</v>
      </c>
      <c r="M28" s="7">
        <v>5</v>
      </c>
      <c r="N28" s="7">
        <v>1</v>
      </c>
      <c r="O28" s="7">
        <v>32</v>
      </c>
      <c r="P28" s="7">
        <v>1</v>
      </c>
      <c r="Q28" s="8">
        <v>1276</v>
      </c>
      <c r="R28" s="7">
        <v>34</v>
      </c>
      <c r="S28" s="7">
        <v>7</v>
      </c>
      <c r="T28" s="7">
        <v>900</v>
      </c>
    </row>
    <row r="29" spans="1:20" x14ac:dyDescent="0.3">
      <c r="A29" s="10">
        <v>44652</v>
      </c>
      <c r="B29" s="8">
        <v>1227</v>
      </c>
      <c r="C29" s="8">
        <v>294480</v>
      </c>
      <c r="D29" s="7">
        <f t="shared" si="0"/>
        <v>7</v>
      </c>
      <c r="E29" s="7">
        <v>6</v>
      </c>
      <c r="F29" s="7">
        <v>37</v>
      </c>
      <c r="G29" s="7">
        <v>10</v>
      </c>
      <c r="H29" s="7">
        <v>29</v>
      </c>
      <c r="I29" s="7">
        <v>30</v>
      </c>
      <c r="J29" s="7">
        <v>31</v>
      </c>
      <c r="K29" s="7">
        <v>0</v>
      </c>
      <c r="L29" s="7">
        <v>2</v>
      </c>
      <c r="M29" s="7">
        <v>6</v>
      </c>
      <c r="N29" s="7">
        <v>0</v>
      </c>
      <c r="O29" s="7">
        <v>33</v>
      </c>
      <c r="P29" s="7">
        <v>0</v>
      </c>
      <c r="Q29" s="8">
        <v>1277</v>
      </c>
      <c r="R29" s="7">
        <v>35</v>
      </c>
      <c r="S29" s="7">
        <v>7</v>
      </c>
      <c r="T29" s="7">
        <v>901</v>
      </c>
    </row>
    <row r="30" spans="1:20" x14ac:dyDescent="0.3">
      <c r="A30" s="10">
        <v>44682</v>
      </c>
      <c r="B30" s="8">
        <v>1228</v>
      </c>
      <c r="C30" s="8">
        <v>294720</v>
      </c>
      <c r="D30" s="7">
        <f t="shared" si="0"/>
        <v>4</v>
      </c>
      <c r="E30" s="7">
        <v>3</v>
      </c>
      <c r="F30" s="7">
        <v>38</v>
      </c>
      <c r="G30" s="7">
        <v>29</v>
      </c>
      <c r="H30" s="7">
        <v>30</v>
      </c>
      <c r="I30" s="7">
        <v>31</v>
      </c>
      <c r="J30" s="7">
        <v>32</v>
      </c>
      <c r="K30" s="7">
        <v>0</v>
      </c>
      <c r="L30" s="7">
        <v>2</v>
      </c>
      <c r="M30" s="7">
        <v>7</v>
      </c>
      <c r="N30" s="7">
        <v>0</v>
      </c>
      <c r="O30" s="7">
        <v>34</v>
      </c>
      <c r="P30" s="7">
        <v>0</v>
      </c>
      <c r="Q30" s="8">
        <v>1278</v>
      </c>
      <c r="R30" s="7">
        <v>45</v>
      </c>
      <c r="S30" s="7">
        <v>7</v>
      </c>
      <c r="T30" s="7">
        <v>902</v>
      </c>
    </row>
    <row r="31" spans="1:20" x14ac:dyDescent="0.3">
      <c r="A31" s="10">
        <v>44713</v>
      </c>
      <c r="B31" s="8">
        <v>1229</v>
      </c>
      <c r="C31" s="8">
        <v>294960</v>
      </c>
      <c r="D31" s="7">
        <f t="shared" si="0"/>
        <v>6</v>
      </c>
      <c r="E31" s="7">
        <v>5</v>
      </c>
      <c r="F31" s="7">
        <v>39</v>
      </c>
      <c r="G31" s="7">
        <v>30</v>
      </c>
      <c r="H31" s="7">
        <v>31</v>
      </c>
      <c r="I31" s="7">
        <v>32</v>
      </c>
      <c r="J31" s="7">
        <v>33</v>
      </c>
      <c r="K31" s="7">
        <v>5</v>
      </c>
      <c r="L31" s="7">
        <v>8</v>
      </c>
      <c r="M31" s="7">
        <v>8</v>
      </c>
      <c r="N31" s="7">
        <v>3</v>
      </c>
      <c r="O31" s="7">
        <v>35</v>
      </c>
      <c r="P31" s="7">
        <v>0</v>
      </c>
      <c r="Q31" s="8">
        <v>1279</v>
      </c>
      <c r="R31" s="7">
        <v>46</v>
      </c>
      <c r="S31" s="7">
        <v>7</v>
      </c>
      <c r="T31" s="7">
        <v>903</v>
      </c>
    </row>
    <row r="32" spans="1:20" x14ac:dyDescent="0.3">
      <c r="A32" s="10">
        <v>44743</v>
      </c>
      <c r="B32" s="8">
        <v>1230</v>
      </c>
      <c r="C32" s="8">
        <v>295200</v>
      </c>
      <c r="D32" s="7">
        <f t="shared" si="0"/>
        <v>2</v>
      </c>
      <c r="E32" s="7">
        <v>1</v>
      </c>
      <c r="F32" s="7">
        <v>40</v>
      </c>
      <c r="G32" s="7">
        <v>31</v>
      </c>
      <c r="H32" s="7">
        <v>32</v>
      </c>
      <c r="I32" s="7">
        <v>11</v>
      </c>
      <c r="J32" s="7">
        <v>34</v>
      </c>
      <c r="K32" s="7">
        <v>0</v>
      </c>
      <c r="L32" s="7">
        <v>2</v>
      </c>
      <c r="M32" s="7">
        <v>9</v>
      </c>
      <c r="N32" s="7">
        <v>0</v>
      </c>
      <c r="O32" s="7">
        <v>36</v>
      </c>
      <c r="P32" s="7">
        <v>0</v>
      </c>
      <c r="Q32" s="8">
        <v>1280</v>
      </c>
      <c r="R32" s="7">
        <v>47</v>
      </c>
      <c r="S32" s="7">
        <v>7</v>
      </c>
      <c r="T32" s="7">
        <v>904</v>
      </c>
    </row>
    <row r="33" spans="1:20" x14ac:dyDescent="0.3">
      <c r="A33" s="10">
        <v>44774</v>
      </c>
      <c r="B33" s="8">
        <v>1231</v>
      </c>
      <c r="C33" s="8">
        <v>295440</v>
      </c>
      <c r="D33" s="7">
        <f t="shared" si="0"/>
        <v>3</v>
      </c>
      <c r="E33" s="7">
        <v>2</v>
      </c>
      <c r="F33" s="7">
        <v>41</v>
      </c>
      <c r="G33" s="7">
        <v>32</v>
      </c>
      <c r="H33" s="7">
        <v>33</v>
      </c>
      <c r="I33" s="7">
        <v>34</v>
      </c>
      <c r="J33" s="7">
        <v>35</v>
      </c>
      <c r="K33" s="7">
        <v>0</v>
      </c>
      <c r="L33" s="7">
        <v>3</v>
      </c>
      <c r="M33" s="7">
        <v>10</v>
      </c>
      <c r="N33" s="7">
        <v>0</v>
      </c>
      <c r="O33" s="7">
        <v>37</v>
      </c>
      <c r="P33" s="7">
        <v>2</v>
      </c>
      <c r="Q33" s="8">
        <v>1281</v>
      </c>
      <c r="R33" s="7">
        <v>48</v>
      </c>
      <c r="S33" s="7">
        <v>7</v>
      </c>
      <c r="T33" s="7">
        <v>905</v>
      </c>
    </row>
    <row r="34" spans="1:20" x14ac:dyDescent="0.3">
      <c r="A34" s="10">
        <v>44805</v>
      </c>
      <c r="B34" s="8">
        <v>1232</v>
      </c>
      <c r="C34" s="8">
        <v>295680</v>
      </c>
      <c r="D34" s="7">
        <f t="shared" si="0"/>
        <v>10</v>
      </c>
      <c r="E34" s="7">
        <v>9</v>
      </c>
      <c r="F34" s="7">
        <v>42</v>
      </c>
      <c r="G34" s="7">
        <v>33</v>
      </c>
      <c r="H34" s="7">
        <v>34</v>
      </c>
      <c r="I34" s="7">
        <v>35</v>
      </c>
      <c r="J34" s="7">
        <v>36</v>
      </c>
      <c r="K34" s="7">
        <v>0</v>
      </c>
      <c r="L34" s="7">
        <v>2</v>
      </c>
      <c r="M34" s="7">
        <v>11</v>
      </c>
      <c r="N34" s="7">
        <v>0</v>
      </c>
      <c r="O34" s="7">
        <v>38</v>
      </c>
      <c r="P34" s="7">
        <v>0</v>
      </c>
      <c r="Q34" s="8">
        <v>1282</v>
      </c>
      <c r="R34" s="7">
        <v>49</v>
      </c>
      <c r="S34" s="7">
        <v>7</v>
      </c>
      <c r="T34" s="7">
        <v>906</v>
      </c>
    </row>
    <row r="35" spans="1:20" x14ac:dyDescent="0.3">
      <c r="A35" s="10">
        <v>44835</v>
      </c>
      <c r="B35" s="8">
        <v>1233</v>
      </c>
      <c r="C35" s="8">
        <v>295920</v>
      </c>
      <c r="D35" s="7">
        <f t="shared" si="0"/>
        <v>3</v>
      </c>
      <c r="E35" s="7">
        <v>2</v>
      </c>
      <c r="F35" s="7">
        <v>43</v>
      </c>
      <c r="G35" s="7">
        <v>34</v>
      </c>
      <c r="H35" s="7">
        <v>35</v>
      </c>
      <c r="I35" s="7">
        <v>3</v>
      </c>
      <c r="J35" s="7">
        <v>37</v>
      </c>
      <c r="K35" s="7">
        <v>0</v>
      </c>
      <c r="L35" s="7">
        <v>5</v>
      </c>
      <c r="M35" s="7">
        <v>3</v>
      </c>
      <c r="N35" s="7">
        <v>0</v>
      </c>
      <c r="O35" s="7">
        <v>39</v>
      </c>
      <c r="P35" s="7">
        <v>0</v>
      </c>
      <c r="Q35" s="8">
        <v>1283</v>
      </c>
      <c r="R35" s="7">
        <v>50</v>
      </c>
      <c r="S35" s="7">
        <v>7</v>
      </c>
      <c r="T35" s="7">
        <v>907</v>
      </c>
    </row>
    <row r="36" spans="1:20" x14ac:dyDescent="0.3">
      <c r="A36" s="10">
        <v>44866</v>
      </c>
      <c r="B36" s="8">
        <v>1234</v>
      </c>
      <c r="C36" s="8">
        <v>296160</v>
      </c>
      <c r="D36" s="7">
        <f t="shared" si="0"/>
        <v>3</v>
      </c>
      <c r="E36" s="7">
        <v>2</v>
      </c>
      <c r="F36" s="7">
        <v>44</v>
      </c>
      <c r="G36" s="7">
        <v>35</v>
      </c>
      <c r="H36" s="7">
        <v>36</v>
      </c>
      <c r="I36" s="7">
        <v>37</v>
      </c>
      <c r="J36" s="7">
        <v>38</v>
      </c>
      <c r="K36" s="7">
        <v>0</v>
      </c>
      <c r="L36" s="7">
        <v>7</v>
      </c>
      <c r="M36" s="7">
        <v>4</v>
      </c>
      <c r="N36" s="7">
        <v>0</v>
      </c>
      <c r="O36" s="7">
        <v>40</v>
      </c>
      <c r="P36" s="7">
        <v>0</v>
      </c>
      <c r="Q36" s="8">
        <v>1284</v>
      </c>
      <c r="R36" s="7">
        <v>51</v>
      </c>
      <c r="S36" s="7">
        <v>7</v>
      </c>
      <c r="T36" s="7">
        <v>908</v>
      </c>
    </row>
    <row r="37" spans="1:20" x14ac:dyDescent="0.3">
      <c r="A37" s="10">
        <v>44896</v>
      </c>
      <c r="B37" s="8">
        <v>1235</v>
      </c>
      <c r="C37" s="8">
        <v>296400</v>
      </c>
      <c r="D37" s="7">
        <f t="shared" si="0"/>
        <v>4</v>
      </c>
      <c r="E37" s="7">
        <v>3</v>
      </c>
      <c r="F37" s="7">
        <v>45</v>
      </c>
      <c r="G37" s="7">
        <v>36</v>
      </c>
      <c r="H37" s="7">
        <v>37</v>
      </c>
      <c r="I37" s="7">
        <v>38</v>
      </c>
      <c r="J37" s="7">
        <v>39</v>
      </c>
      <c r="K37" s="7">
        <v>0</v>
      </c>
      <c r="L37" s="7">
        <v>5</v>
      </c>
      <c r="M37" s="7">
        <v>5</v>
      </c>
      <c r="N37" s="7">
        <v>1</v>
      </c>
      <c r="O37" s="7">
        <v>50</v>
      </c>
      <c r="P37" s="7">
        <v>0</v>
      </c>
      <c r="Q37" s="8">
        <v>1285</v>
      </c>
      <c r="R37" s="7">
        <v>52</v>
      </c>
      <c r="S37" s="7">
        <v>9</v>
      </c>
      <c r="T37" s="7">
        <v>1000</v>
      </c>
    </row>
    <row r="38" spans="1:20" x14ac:dyDescent="0.3">
      <c r="A38" s="10">
        <v>44927</v>
      </c>
      <c r="B38" s="8">
        <v>1236</v>
      </c>
      <c r="C38" s="8">
        <v>296640</v>
      </c>
      <c r="D38" s="7">
        <f t="shared" si="0"/>
        <v>5</v>
      </c>
      <c r="E38" s="7">
        <v>4</v>
      </c>
      <c r="F38" s="7">
        <v>46</v>
      </c>
      <c r="G38" s="7">
        <v>37</v>
      </c>
      <c r="H38" s="7">
        <v>38</v>
      </c>
      <c r="I38" s="7">
        <v>39</v>
      </c>
      <c r="J38" s="7">
        <v>40</v>
      </c>
      <c r="K38" s="7">
        <v>5</v>
      </c>
      <c r="L38" s="7">
        <v>11</v>
      </c>
      <c r="M38" s="7">
        <v>8</v>
      </c>
      <c r="N38" s="7">
        <v>3</v>
      </c>
      <c r="O38" s="7">
        <v>36</v>
      </c>
      <c r="P38" s="7">
        <v>1</v>
      </c>
      <c r="Q38" s="8">
        <v>650</v>
      </c>
      <c r="R38" s="7">
        <v>23</v>
      </c>
      <c r="S38" s="7">
        <v>3</v>
      </c>
      <c r="T38" s="7">
        <v>546</v>
      </c>
    </row>
    <row r="39" spans="1:20" x14ac:dyDescent="0.3">
      <c r="A39" s="10">
        <v>44958</v>
      </c>
      <c r="B39" s="8">
        <v>1237</v>
      </c>
      <c r="C39" s="8">
        <v>296880</v>
      </c>
      <c r="D39" s="7">
        <f t="shared" si="0"/>
        <v>6</v>
      </c>
      <c r="E39" s="7">
        <v>5</v>
      </c>
      <c r="F39" s="7">
        <v>47</v>
      </c>
      <c r="G39" s="7">
        <v>38</v>
      </c>
      <c r="H39" s="7">
        <v>39</v>
      </c>
      <c r="I39" s="7">
        <v>40</v>
      </c>
      <c r="J39" s="7">
        <v>41</v>
      </c>
      <c r="K39" s="7">
        <v>1</v>
      </c>
      <c r="L39" s="7">
        <v>3</v>
      </c>
      <c r="M39" s="7">
        <v>11</v>
      </c>
      <c r="N39" s="7">
        <v>0</v>
      </c>
      <c r="O39" s="7">
        <v>12</v>
      </c>
      <c r="P39" s="7">
        <v>0</v>
      </c>
      <c r="Q39" s="8">
        <v>754</v>
      </c>
      <c r="R39" s="7">
        <v>14</v>
      </c>
      <c r="S39" s="7">
        <v>1</v>
      </c>
      <c r="T39" s="7">
        <v>254</v>
      </c>
    </row>
    <row r="40" spans="1:20" x14ac:dyDescent="0.3">
      <c r="A40" s="10">
        <v>44986</v>
      </c>
      <c r="B40" s="8">
        <v>1238</v>
      </c>
      <c r="C40" s="8">
        <v>297120</v>
      </c>
      <c r="D40" s="7">
        <f t="shared" si="0"/>
        <v>9</v>
      </c>
      <c r="E40" s="7">
        <v>8</v>
      </c>
      <c r="F40" s="7">
        <v>48</v>
      </c>
      <c r="G40" s="7">
        <v>39</v>
      </c>
      <c r="H40" s="7">
        <v>40</v>
      </c>
      <c r="I40" s="7">
        <v>41</v>
      </c>
      <c r="J40" s="7">
        <v>42</v>
      </c>
      <c r="K40" s="7">
        <v>3</v>
      </c>
      <c r="L40" s="7">
        <v>1</v>
      </c>
      <c r="M40" s="7">
        <v>12</v>
      </c>
      <c r="N40" s="7">
        <v>0</v>
      </c>
      <c r="O40" s="7">
        <v>20</v>
      </c>
      <c r="P40" s="7">
        <v>4</v>
      </c>
      <c r="Q40" s="8">
        <v>952</v>
      </c>
      <c r="R40" s="7">
        <v>19</v>
      </c>
      <c r="S40" s="7">
        <v>7</v>
      </c>
      <c r="T40" s="7">
        <v>153</v>
      </c>
    </row>
    <row r="41" spans="1:20" x14ac:dyDescent="0.3">
      <c r="A41" s="10">
        <v>45017</v>
      </c>
      <c r="B41" s="8">
        <v>1239</v>
      </c>
      <c r="C41" s="8">
        <v>297360</v>
      </c>
      <c r="D41" s="7">
        <f t="shared" si="0"/>
        <v>8</v>
      </c>
      <c r="E41" s="7">
        <v>7</v>
      </c>
      <c r="F41" s="7">
        <v>49</v>
      </c>
      <c r="G41" s="7">
        <v>40</v>
      </c>
      <c r="H41" s="7">
        <v>41</v>
      </c>
      <c r="I41" s="7">
        <v>42</v>
      </c>
      <c r="J41" s="7">
        <v>43</v>
      </c>
      <c r="K41" s="7">
        <v>0</v>
      </c>
      <c r="L41" s="7">
        <v>2</v>
      </c>
      <c r="M41" s="7">
        <v>13</v>
      </c>
      <c r="N41" s="7">
        <v>2</v>
      </c>
      <c r="O41" s="7">
        <v>32</v>
      </c>
      <c r="P41" s="7">
        <v>0</v>
      </c>
      <c r="Q41" s="8">
        <v>541</v>
      </c>
      <c r="R41" s="7">
        <v>8</v>
      </c>
      <c r="S41" s="7">
        <v>5</v>
      </c>
      <c r="T41" s="7">
        <v>651</v>
      </c>
    </row>
    <row r="42" spans="1:20" x14ac:dyDescent="0.3">
      <c r="A42" s="10">
        <v>45047</v>
      </c>
      <c r="B42" s="8">
        <v>1240</v>
      </c>
      <c r="C42" s="8">
        <v>297600</v>
      </c>
      <c r="D42" s="7">
        <f t="shared" si="0"/>
        <v>10</v>
      </c>
      <c r="E42" s="7">
        <v>9</v>
      </c>
      <c r="F42" s="7">
        <v>50</v>
      </c>
      <c r="G42" s="7">
        <v>41</v>
      </c>
      <c r="H42" s="7">
        <v>42</v>
      </c>
      <c r="I42" s="7">
        <v>43</v>
      </c>
      <c r="J42" s="7">
        <v>44</v>
      </c>
      <c r="K42" s="7">
        <v>7</v>
      </c>
      <c r="L42" s="7">
        <v>2</v>
      </c>
      <c r="M42" s="7">
        <v>14</v>
      </c>
      <c r="N42" s="7">
        <v>0</v>
      </c>
      <c r="O42" s="7">
        <v>36</v>
      </c>
      <c r="P42" s="7">
        <v>3</v>
      </c>
      <c r="Q42" s="8">
        <v>365</v>
      </c>
      <c r="R42" s="7">
        <v>6</v>
      </c>
      <c r="S42" s="7">
        <v>2</v>
      </c>
      <c r="T42" s="7">
        <v>341</v>
      </c>
    </row>
    <row r="43" spans="1:20" x14ac:dyDescent="0.3">
      <c r="A43" s="10">
        <v>45078</v>
      </c>
      <c r="B43" s="8">
        <v>1541</v>
      </c>
      <c r="C43" s="8">
        <v>452321</v>
      </c>
      <c r="D43" s="7">
        <f t="shared" si="0"/>
        <v>7</v>
      </c>
      <c r="E43" s="7">
        <v>6</v>
      </c>
      <c r="F43" s="7">
        <v>51</v>
      </c>
      <c r="G43" s="7">
        <v>42</v>
      </c>
      <c r="H43" s="7">
        <v>43</v>
      </c>
      <c r="I43" s="7">
        <v>44</v>
      </c>
      <c r="J43" s="7">
        <v>45</v>
      </c>
      <c r="K43" s="7">
        <v>5</v>
      </c>
      <c r="L43" s="7">
        <v>3</v>
      </c>
      <c r="M43" s="7">
        <v>6</v>
      </c>
      <c r="N43" s="7">
        <v>4</v>
      </c>
      <c r="O43" s="7">
        <v>29</v>
      </c>
      <c r="P43" s="7">
        <v>0</v>
      </c>
      <c r="Q43" s="8">
        <v>800</v>
      </c>
      <c r="R43" s="7">
        <v>12</v>
      </c>
      <c r="S43" s="7">
        <v>7</v>
      </c>
      <c r="T43" s="7">
        <v>451</v>
      </c>
    </row>
    <row r="44" spans="1:20" x14ac:dyDescent="0.3">
      <c r="A44" s="10">
        <v>45108</v>
      </c>
      <c r="B44" s="8">
        <v>1242</v>
      </c>
      <c r="C44" s="8">
        <v>298080</v>
      </c>
      <c r="D44" s="7">
        <f t="shared" si="0"/>
        <v>4</v>
      </c>
      <c r="E44" s="7">
        <v>3</v>
      </c>
      <c r="F44" s="7">
        <v>52</v>
      </c>
      <c r="G44" s="7">
        <v>5</v>
      </c>
      <c r="H44" s="7">
        <v>44</v>
      </c>
      <c r="I44" s="7">
        <v>10</v>
      </c>
      <c r="J44" s="7">
        <v>46</v>
      </c>
      <c r="K44" s="7">
        <v>1</v>
      </c>
      <c r="L44" s="7">
        <v>2</v>
      </c>
      <c r="M44" s="7">
        <v>11</v>
      </c>
      <c r="N44" s="7">
        <v>1</v>
      </c>
      <c r="O44" s="7">
        <v>18</v>
      </c>
      <c r="P44" s="7">
        <v>0</v>
      </c>
      <c r="Q44" s="8">
        <v>326</v>
      </c>
      <c r="R44" s="7">
        <v>25</v>
      </c>
      <c r="S44" s="7">
        <v>8</v>
      </c>
      <c r="T44" s="7">
        <v>214</v>
      </c>
    </row>
    <row r="45" spans="1:20" x14ac:dyDescent="0.3">
      <c r="A45" s="10">
        <v>45139</v>
      </c>
      <c r="B45" s="8">
        <v>1243</v>
      </c>
      <c r="C45" s="8">
        <v>298320</v>
      </c>
      <c r="D45" s="7">
        <f t="shared" si="0"/>
        <v>2</v>
      </c>
      <c r="E45" s="7">
        <v>1</v>
      </c>
      <c r="F45" s="7">
        <v>53</v>
      </c>
      <c r="G45" s="7">
        <v>44</v>
      </c>
      <c r="H45" s="7">
        <v>45</v>
      </c>
      <c r="I45" s="7">
        <v>46</v>
      </c>
      <c r="J45" s="7">
        <v>47</v>
      </c>
      <c r="K45" s="7">
        <v>9</v>
      </c>
      <c r="L45" s="7">
        <v>1</v>
      </c>
      <c r="M45" s="7">
        <v>12</v>
      </c>
      <c r="N45" s="7">
        <v>3</v>
      </c>
      <c r="O45" s="7">
        <v>31</v>
      </c>
      <c r="P45" s="7">
        <v>2</v>
      </c>
      <c r="Q45" s="8">
        <v>258</v>
      </c>
      <c r="R45" s="7">
        <v>9</v>
      </c>
      <c r="S45" s="7">
        <v>6</v>
      </c>
      <c r="T45" s="7">
        <v>321</v>
      </c>
    </row>
    <row r="46" spans="1:20" x14ac:dyDescent="0.3">
      <c r="A46" s="10">
        <v>45170</v>
      </c>
      <c r="B46" s="8">
        <v>1244</v>
      </c>
      <c r="C46" s="8">
        <v>298560</v>
      </c>
      <c r="D46" s="7">
        <f t="shared" si="0"/>
        <v>3</v>
      </c>
      <c r="E46" s="7">
        <v>2</v>
      </c>
      <c r="F46" s="7">
        <v>54</v>
      </c>
      <c r="G46" s="7">
        <v>45</v>
      </c>
      <c r="H46" s="7">
        <v>46</v>
      </c>
      <c r="I46" s="7">
        <v>47</v>
      </c>
      <c r="J46" s="7">
        <v>48</v>
      </c>
      <c r="K46" s="7">
        <v>2</v>
      </c>
      <c r="L46" s="7">
        <v>2</v>
      </c>
      <c r="M46" s="7">
        <v>13</v>
      </c>
      <c r="N46" s="7">
        <v>0</v>
      </c>
      <c r="O46" s="7">
        <v>25</v>
      </c>
      <c r="P46" s="7">
        <v>0</v>
      </c>
      <c r="Q46" s="8">
        <v>854</v>
      </c>
      <c r="R46" s="7">
        <v>13</v>
      </c>
      <c r="S46" s="7">
        <v>7</v>
      </c>
      <c r="T46" s="7">
        <v>580</v>
      </c>
    </row>
    <row r="47" spans="1:20" x14ac:dyDescent="0.3">
      <c r="A47" s="10">
        <v>45200</v>
      </c>
      <c r="B47" s="8">
        <v>1245</v>
      </c>
      <c r="C47" s="8">
        <v>298800</v>
      </c>
      <c r="D47" s="7">
        <f t="shared" si="0"/>
        <v>6</v>
      </c>
      <c r="E47" s="7">
        <v>5</v>
      </c>
      <c r="F47" s="7">
        <v>55</v>
      </c>
      <c r="G47" s="7">
        <v>46</v>
      </c>
      <c r="H47" s="7">
        <v>47</v>
      </c>
      <c r="I47" s="7">
        <v>48</v>
      </c>
      <c r="J47" s="7">
        <v>49</v>
      </c>
      <c r="K47" s="7">
        <v>0</v>
      </c>
      <c r="L47" s="7">
        <v>3</v>
      </c>
      <c r="M47" s="7">
        <v>3</v>
      </c>
      <c r="N47" s="7">
        <v>0</v>
      </c>
      <c r="O47" s="7">
        <v>9</v>
      </c>
      <c r="P47" s="7">
        <v>7</v>
      </c>
      <c r="Q47" s="8">
        <v>365</v>
      </c>
      <c r="R47" s="7">
        <v>7</v>
      </c>
      <c r="S47" s="7">
        <v>6</v>
      </c>
      <c r="T47" s="7">
        <v>354</v>
      </c>
    </row>
    <row r="48" spans="1:20" x14ac:dyDescent="0.3">
      <c r="A48" s="10">
        <v>45231</v>
      </c>
      <c r="B48" s="8">
        <v>1246</v>
      </c>
      <c r="C48" s="8">
        <v>299040</v>
      </c>
      <c r="D48" s="7">
        <f t="shared" si="0"/>
        <v>9</v>
      </c>
      <c r="E48" s="7">
        <v>8</v>
      </c>
      <c r="F48" s="7">
        <v>56</v>
      </c>
      <c r="G48" s="7">
        <v>47</v>
      </c>
      <c r="H48" s="7">
        <v>48</v>
      </c>
      <c r="I48" s="7">
        <v>49</v>
      </c>
      <c r="J48" s="7">
        <v>50</v>
      </c>
      <c r="K48" s="7">
        <v>0</v>
      </c>
      <c r="L48" s="7">
        <v>6</v>
      </c>
      <c r="M48" s="7">
        <v>4</v>
      </c>
      <c r="N48" s="7">
        <v>0</v>
      </c>
      <c r="O48" s="7">
        <v>17</v>
      </c>
      <c r="P48" s="7">
        <v>0</v>
      </c>
      <c r="Q48" s="8">
        <v>652</v>
      </c>
      <c r="R48" s="7">
        <v>6</v>
      </c>
      <c r="S48" s="7">
        <v>4</v>
      </c>
      <c r="T48" s="7">
        <v>412</v>
      </c>
    </row>
    <row r="49" spans="1:20" x14ac:dyDescent="0.3">
      <c r="A49" s="10">
        <v>45261</v>
      </c>
      <c r="B49" s="8">
        <v>1247</v>
      </c>
      <c r="C49" s="8">
        <v>299280</v>
      </c>
      <c r="D49" s="7">
        <f t="shared" si="0"/>
        <v>10</v>
      </c>
      <c r="E49" s="7">
        <v>9</v>
      </c>
      <c r="F49" s="7">
        <v>1</v>
      </c>
      <c r="G49" s="7">
        <v>48</v>
      </c>
      <c r="H49" s="7">
        <v>49</v>
      </c>
      <c r="I49" s="7">
        <v>50</v>
      </c>
      <c r="J49" s="7">
        <v>51</v>
      </c>
      <c r="K49" s="7">
        <v>2</v>
      </c>
      <c r="L49" s="7">
        <v>6</v>
      </c>
      <c r="M49" s="7">
        <v>5</v>
      </c>
      <c r="N49" s="7">
        <v>1</v>
      </c>
      <c r="O49" s="7">
        <v>14</v>
      </c>
      <c r="P49" s="7">
        <v>3</v>
      </c>
      <c r="Q49" s="8">
        <v>471</v>
      </c>
      <c r="R49" s="7">
        <v>10</v>
      </c>
      <c r="S49" s="7">
        <v>7</v>
      </c>
      <c r="T49" s="7">
        <v>325</v>
      </c>
    </row>
    <row r="50" spans="1:20" x14ac:dyDescent="0.3">
      <c r="A50" s="10">
        <v>45292</v>
      </c>
      <c r="B50" s="8">
        <v>1248</v>
      </c>
      <c r="C50" s="8">
        <v>299520</v>
      </c>
      <c r="D50" s="7">
        <f t="shared" si="0"/>
        <v>10</v>
      </c>
      <c r="E50" s="7">
        <v>9</v>
      </c>
      <c r="F50" s="7">
        <v>10</v>
      </c>
      <c r="G50" s="7">
        <v>49</v>
      </c>
      <c r="H50" s="7">
        <v>20</v>
      </c>
      <c r="I50" s="7">
        <v>12</v>
      </c>
      <c r="J50" s="7">
        <v>10</v>
      </c>
      <c r="K50" s="7">
        <v>7</v>
      </c>
      <c r="L50" s="7">
        <v>9</v>
      </c>
      <c r="M50" s="7">
        <v>6</v>
      </c>
      <c r="N50" s="7">
        <v>1</v>
      </c>
      <c r="O50" s="7">
        <v>36</v>
      </c>
      <c r="P50" s="7">
        <v>0</v>
      </c>
      <c r="Q50" s="8">
        <v>541</v>
      </c>
      <c r="R50" s="7">
        <v>15</v>
      </c>
      <c r="S50" s="7">
        <v>7</v>
      </c>
      <c r="T50" s="7">
        <v>387</v>
      </c>
    </row>
    <row r="51" spans="1:20" x14ac:dyDescent="0.3">
      <c r="A51" s="10">
        <v>45323</v>
      </c>
      <c r="B51" s="8">
        <v>1249</v>
      </c>
      <c r="C51" s="8">
        <v>299760</v>
      </c>
      <c r="D51" s="7">
        <f t="shared" si="0"/>
        <v>8</v>
      </c>
      <c r="E51" s="7">
        <v>7</v>
      </c>
      <c r="F51" s="7">
        <v>3</v>
      </c>
      <c r="G51" s="7">
        <v>3</v>
      </c>
      <c r="H51" s="7">
        <v>51</v>
      </c>
      <c r="I51" s="7">
        <v>8</v>
      </c>
      <c r="J51" s="7">
        <v>53</v>
      </c>
      <c r="K51" s="7">
        <v>5</v>
      </c>
      <c r="L51" s="7">
        <v>1</v>
      </c>
      <c r="M51" s="7">
        <v>9</v>
      </c>
      <c r="N51" s="7">
        <v>0</v>
      </c>
      <c r="O51" s="7">
        <v>43</v>
      </c>
      <c r="P51" s="7">
        <v>2</v>
      </c>
      <c r="Q51" s="8">
        <v>545</v>
      </c>
      <c r="R51" s="7">
        <v>19</v>
      </c>
      <c r="S51" s="7">
        <v>8</v>
      </c>
      <c r="T51" s="7">
        <v>352</v>
      </c>
    </row>
    <row r="52" spans="1:20" x14ac:dyDescent="0.3">
      <c r="A52" s="10">
        <v>45352</v>
      </c>
      <c r="B52" s="8">
        <v>1250</v>
      </c>
      <c r="C52" s="8">
        <v>300000</v>
      </c>
      <c r="D52" s="7">
        <f t="shared" si="0"/>
        <v>6</v>
      </c>
      <c r="E52" s="7">
        <v>5</v>
      </c>
      <c r="F52" s="7">
        <v>10</v>
      </c>
      <c r="G52" s="7">
        <v>51</v>
      </c>
      <c r="H52" s="7">
        <v>55</v>
      </c>
      <c r="I52" s="7">
        <v>53</v>
      </c>
      <c r="J52" s="7">
        <v>54</v>
      </c>
      <c r="K52" s="7">
        <v>1</v>
      </c>
      <c r="L52" s="7">
        <v>2</v>
      </c>
      <c r="M52" s="7">
        <v>10</v>
      </c>
      <c r="N52" s="7">
        <v>0</v>
      </c>
      <c r="O52" s="7">
        <v>25</v>
      </c>
      <c r="P52" s="7">
        <v>0</v>
      </c>
      <c r="Q52" s="8">
        <v>314</v>
      </c>
      <c r="R52" s="7">
        <v>13</v>
      </c>
      <c r="S52" s="7">
        <v>7</v>
      </c>
      <c r="T52" s="7">
        <v>285</v>
      </c>
    </row>
    <row r="53" spans="1:20" x14ac:dyDescent="0.3">
      <c r="A53" s="10">
        <v>45383</v>
      </c>
      <c r="B53" s="8">
        <v>1251</v>
      </c>
      <c r="C53" s="8">
        <v>300240</v>
      </c>
      <c r="D53" s="7">
        <f t="shared" si="0"/>
        <v>7</v>
      </c>
      <c r="E53" s="7">
        <v>6</v>
      </c>
      <c r="F53" s="7">
        <v>8</v>
      </c>
      <c r="G53" s="7">
        <v>5</v>
      </c>
      <c r="H53" s="7">
        <v>23</v>
      </c>
      <c r="I53" s="7">
        <v>54</v>
      </c>
      <c r="J53" s="7">
        <v>55</v>
      </c>
      <c r="K53" s="7">
        <v>0</v>
      </c>
      <c r="L53" s="7">
        <v>3</v>
      </c>
      <c r="M53" s="7">
        <v>11</v>
      </c>
      <c r="N53" s="7">
        <v>5</v>
      </c>
      <c r="O53" s="7">
        <v>41</v>
      </c>
      <c r="P53" s="7">
        <v>0</v>
      </c>
      <c r="Q53" s="8">
        <v>436</v>
      </c>
      <c r="R53" s="7">
        <v>3</v>
      </c>
      <c r="S53" s="7">
        <v>5</v>
      </c>
      <c r="T53" s="7">
        <v>324</v>
      </c>
    </row>
    <row r="54" spans="1:20" x14ac:dyDescent="0.3">
      <c r="A54" s="10">
        <v>45413</v>
      </c>
      <c r="B54" s="8">
        <v>1252</v>
      </c>
      <c r="C54" s="8">
        <v>300480</v>
      </c>
      <c r="D54" s="7">
        <f t="shared" si="0"/>
        <v>7</v>
      </c>
      <c r="E54" s="7">
        <v>6</v>
      </c>
      <c r="F54" s="7">
        <v>9</v>
      </c>
      <c r="G54" s="7">
        <v>53</v>
      </c>
      <c r="H54" s="7">
        <v>54</v>
      </c>
      <c r="I54" s="7">
        <v>5</v>
      </c>
      <c r="J54" s="7">
        <v>12</v>
      </c>
      <c r="K54" s="7">
        <v>0</v>
      </c>
      <c r="L54" s="7">
        <v>8</v>
      </c>
      <c r="M54" s="7">
        <v>12</v>
      </c>
      <c r="N54" s="7">
        <v>0</v>
      </c>
      <c r="O54" s="7">
        <v>67</v>
      </c>
      <c r="P54" s="7">
        <v>4</v>
      </c>
      <c r="Q54" s="8">
        <v>365</v>
      </c>
      <c r="R54" s="7">
        <v>9</v>
      </c>
      <c r="S54" s="7">
        <v>3</v>
      </c>
      <c r="T54" s="7">
        <v>328</v>
      </c>
    </row>
    <row r="55" spans="1:20" x14ac:dyDescent="0.3">
      <c r="A55" s="10">
        <v>45444</v>
      </c>
      <c r="B55" s="8">
        <v>1253</v>
      </c>
      <c r="C55" s="8">
        <v>300720</v>
      </c>
      <c r="D55" s="7">
        <f t="shared" si="0"/>
        <v>7</v>
      </c>
      <c r="E55" s="7">
        <v>6</v>
      </c>
      <c r="F55" s="7">
        <v>63</v>
      </c>
      <c r="G55" s="7">
        <v>54</v>
      </c>
      <c r="H55" s="7">
        <v>11</v>
      </c>
      <c r="I55" s="7">
        <v>56</v>
      </c>
      <c r="J55" s="7">
        <v>57</v>
      </c>
      <c r="K55" s="7">
        <v>9</v>
      </c>
      <c r="L55" s="7">
        <v>7</v>
      </c>
      <c r="M55" s="7">
        <v>8</v>
      </c>
      <c r="N55" s="7">
        <v>0</v>
      </c>
      <c r="O55" s="7">
        <v>7</v>
      </c>
      <c r="P55" s="7">
        <v>0</v>
      </c>
      <c r="Q55" s="8">
        <v>344</v>
      </c>
      <c r="R55" s="7">
        <v>14</v>
      </c>
      <c r="S55" s="7">
        <v>6</v>
      </c>
      <c r="T55" s="7">
        <v>423</v>
      </c>
    </row>
    <row r="56" spans="1:20" x14ac:dyDescent="0.3">
      <c r="A56" s="10">
        <v>45474</v>
      </c>
      <c r="B56" s="8">
        <v>1254</v>
      </c>
      <c r="C56" s="8">
        <v>300960</v>
      </c>
      <c r="D56" s="7">
        <f t="shared" si="0"/>
        <v>8</v>
      </c>
      <c r="E56" s="7">
        <v>7</v>
      </c>
      <c r="F56" s="7">
        <v>7</v>
      </c>
      <c r="G56" s="7">
        <v>3</v>
      </c>
      <c r="H56" s="7">
        <v>15</v>
      </c>
      <c r="I56" s="7">
        <v>57</v>
      </c>
      <c r="J56" s="7">
        <v>58</v>
      </c>
      <c r="K56" s="7">
        <v>1</v>
      </c>
      <c r="L56" s="7">
        <v>9</v>
      </c>
      <c r="M56" s="7">
        <v>9</v>
      </c>
      <c r="N56" s="7">
        <v>1</v>
      </c>
      <c r="O56" s="7">
        <v>16</v>
      </c>
      <c r="P56" s="7">
        <v>1</v>
      </c>
      <c r="Q56" s="8">
        <v>443</v>
      </c>
      <c r="R56" s="7">
        <v>21</v>
      </c>
      <c r="S56" s="7">
        <v>7</v>
      </c>
      <c r="T56" s="7">
        <v>458</v>
      </c>
    </row>
    <row r="57" spans="1:20" x14ac:dyDescent="0.3">
      <c r="A57" s="10">
        <v>45505</v>
      </c>
      <c r="B57" s="8">
        <v>1255</v>
      </c>
      <c r="C57" s="8">
        <v>301200</v>
      </c>
      <c r="D57" s="7">
        <f t="shared" si="0"/>
        <v>9</v>
      </c>
      <c r="E57" s="7">
        <v>8</v>
      </c>
      <c r="F57" s="7">
        <v>65</v>
      </c>
      <c r="G57" s="7">
        <v>56</v>
      </c>
      <c r="H57" s="7">
        <v>57</v>
      </c>
      <c r="I57" s="7">
        <v>1</v>
      </c>
      <c r="J57" s="7">
        <v>59</v>
      </c>
      <c r="K57" s="7">
        <v>0</v>
      </c>
      <c r="L57" s="7">
        <v>6</v>
      </c>
      <c r="M57" s="7">
        <v>10</v>
      </c>
      <c r="N57" s="7">
        <v>2</v>
      </c>
      <c r="O57" s="7">
        <v>12</v>
      </c>
      <c r="P57" s="7">
        <v>0</v>
      </c>
      <c r="Q57" s="8">
        <v>328</v>
      </c>
      <c r="R57" s="7">
        <v>18</v>
      </c>
      <c r="S57" s="7">
        <v>4</v>
      </c>
      <c r="T57" s="7">
        <v>259</v>
      </c>
    </row>
    <row r="58" spans="1:20" x14ac:dyDescent="0.3">
      <c r="A58" s="10">
        <v>45536</v>
      </c>
      <c r="B58" s="8">
        <v>1256</v>
      </c>
      <c r="C58" s="8">
        <v>301440</v>
      </c>
      <c r="D58" s="7">
        <f t="shared" si="0"/>
        <v>10</v>
      </c>
      <c r="E58" s="7">
        <v>9</v>
      </c>
      <c r="F58" s="7">
        <v>66</v>
      </c>
      <c r="G58" s="7">
        <v>57</v>
      </c>
      <c r="H58" s="7">
        <v>58</v>
      </c>
      <c r="I58" s="7">
        <v>59</v>
      </c>
      <c r="J58" s="7">
        <v>60</v>
      </c>
      <c r="K58" s="7">
        <v>0</v>
      </c>
      <c r="L58" s="7">
        <v>5</v>
      </c>
      <c r="M58" s="7">
        <v>11</v>
      </c>
      <c r="N58" s="7">
        <v>0</v>
      </c>
      <c r="O58" s="7">
        <v>3</v>
      </c>
      <c r="P58" s="7">
        <v>0</v>
      </c>
      <c r="Q58" s="8">
        <v>325</v>
      </c>
      <c r="R58" s="7">
        <v>12</v>
      </c>
      <c r="S58" s="7">
        <v>7</v>
      </c>
      <c r="T58" s="7">
        <v>345</v>
      </c>
    </row>
    <row r="59" spans="1:20" x14ac:dyDescent="0.3">
      <c r="A59" s="10">
        <v>45566</v>
      </c>
      <c r="B59" s="8">
        <v>1257</v>
      </c>
      <c r="C59" s="8">
        <v>301680</v>
      </c>
      <c r="D59" s="7">
        <f t="shared" si="0"/>
        <v>6</v>
      </c>
      <c r="E59" s="7">
        <v>5</v>
      </c>
      <c r="F59" s="7">
        <v>6</v>
      </c>
      <c r="G59" s="7">
        <v>58</v>
      </c>
      <c r="H59" s="7">
        <v>59</v>
      </c>
      <c r="I59" s="7">
        <v>3</v>
      </c>
      <c r="J59" s="7">
        <v>61</v>
      </c>
      <c r="K59" s="7">
        <v>1</v>
      </c>
      <c r="L59" s="7">
        <v>4</v>
      </c>
      <c r="M59" s="7">
        <v>2</v>
      </c>
      <c r="N59" s="7">
        <v>2</v>
      </c>
      <c r="O59" s="7">
        <v>14</v>
      </c>
      <c r="P59" s="7">
        <v>3</v>
      </c>
      <c r="Q59" s="8">
        <v>747</v>
      </c>
      <c r="R59" s="7">
        <v>10</v>
      </c>
      <c r="S59" s="7">
        <v>8</v>
      </c>
      <c r="T59" s="7">
        <v>365</v>
      </c>
    </row>
    <row r="60" spans="1:20" x14ac:dyDescent="0.3">
      <c r="A60" s="10">
        <v>45597</v>
      </c>
      <c r="B60" s="8">
        <v>1258</v>
      </c>
      <c r="C60" s="8">
        <v>301920</v>
      </c>
      <c r="D60" s="7">
        <f t="shared" si="0"/>
        <v>5</v>
      </c>
      <c r="E60" s="7">
        <v>4</v>
      </c>
      <c r="F60" s="7">
        <v>68</v>
      </c>
      <c r="G60" s="7">
        <v>59</v>
      </c>
      <c r="H60" s="7">
        <v>60</v>
      </c>
      <c r="I60" s="7">
        <v>61</v>
      </c>
      <c r="J60" s="7">
        <v>62</v>
      </c>
      <c r="K60" s="7">
        <v>0</v>
      </c>
      <c r="L60" s="7">
        <v>1</v>
      </c>
      <c r="M60" s="7">
        <v>3</v>
      </c>
      <c r="N60" s="7">
        <v>0</v>
      </c>
      <c r="O60" s="7">
        <v>8</v>
      </c>
      <c r="P60" s="7">
        <v>0</v>
      </c>
      <c r="Q60" s="8">
        <v>541</v>
      </c>
      <c r="R60" s="7">
        <v>8</v>
      </c>
      <c r="S60" s="7">
        <v>7</v>
      </c>
      <c r="T60" s="7">
        <v>541</v>
      </c>
    </row>
    <row r="61" spans="1:20" x14ac:dyDescent="0.3">
      <c r="A61" s="10">
        <v>45627</v>
      </c>
      <c r="B61" s="8">
        <v>1259</v>
      </c>
      <c r="C61" s="8">
        <v>302160</v>
      </c>
      <c r="D61" s="7">
        <f t="shared" si="0"/>
        <v>3</v>
      </c>
      <c r="E61" s="7">
        <v>2</v>
      </c>
      <c r="F61" s="7">
        <v>69</v>
      </c>
      <c r="G61" s="7">
        <v>5</v>
      </c>
      <c r="H61" s="7">
        <v>23</v>
      </c>
      <c r="I61" s="7">
        <v>62</v>
      </c>
      <c r="J61" s="7">
        <v>63</v>
      </c>
      <c r="K61" s="7">
        <v>11</v>
      </c>
      <c r="L61" s="7">
        <v>12</v>
      </c>
      <c r="M61" s="7">
        <v>4</v>
      </c>
      <c r="N61" s="7">
        <v>3</v>
      </c>
      <c r="O61" s="7">
        <v>9</v>
      </c>
      <c r="P61" s="7">
        <v>2</v>
      </c>
      <c r="Q61" s="8">
        <v>654</v>
      </c>
      <c r="R61" s="7">
        <v>3</v>
      </c>
      <c r="S61" s="7">
        <v>6</v>
      </c>
      <c r="T61" s="7">
        <v>523</v>
      </c>
    </row>
    <row r="62" spans="1:20" x14ac:dyDescent="0.3">
      <c r="A62" s="10">
        <v>45658</v>
      </c>
      <c r="B62" s="8">
        <v>1260</v>
      </c>
      <c r="C62" s="8">
        <v>302400</v>
      </c>
      <c r="D62" s="7">
        <f t="shared" si="0"/>
        <v>2</v>
      </c>
      <c r="E62" s="7">
        <v>1</v>
      </c>
      <c r="F62" s="7">
        <v>70</v>
      </c>
      <c r="G62" s="7">
        <v>61</v>
      </c>
      <c r="H62" s="7">
        <v>62</v>
      </c>
      <c r="I62" s="7">
        <v>63</v>
      </c>
      <c r="J62" s="7">
        <v>64</v>
      </c>
      <c r="K62" s="7">
        <v>0</v>
      </c>
      <c r="L62" s="7">
        <v>6</v>
      </c>
      <c r="M62" s="7">
        <v>5</v>
      </c>
      <c r="N62" s="7">
        <v>0</v>
      </c>
      <c r="O62" s="7">
        <v>25</v>
      </c>
      <c r="P62" s="7">
        <v>0</v>
      </c>
      <c r="Q62" s="8">
        <v>1310</v>
      </c>
      <c r="R62" s="7">
        <v>56</v>
      </c>
      <c r="S62" s="7">
        <v>3</v>
      </c>
      <c r="T62" s="7">
        <v>350</v>
      </c>
    </row>
    <row r="63" spans="1:20" x14ac:dyDescent="0.3">
      <c r="A63" s="10">
        <v>45689</v>
      </c>
      <c r="B63" s="8">
        <v>1261</v>
      </c>
      <c r="C63" s="8">
        <v>302640</v>
      </c>
      <c r="D63" s="7">
        <f t="shared" si="0"/>
        <v>3</v>
      </c>
      <c r="E63" s="7">
        <v>2</v>
      </c>
      <c r="F63" s="7">
        <v>71</v>
      </c>
      <c r="G63" s="7">
        <v>62</v>
      </c>
      <c r="H63" s="7">
        <v>63</v>
      </c>
      <c r="I63" s="7">
        <v>8</v>
      </c>
      <c r="J63" s="7">
        <v>35</v>
      </c>
      <c r="K63" s="7">
        <v>1</v>
      </c>
      <c r="L63" s="7">
        <v>2</v>
      </c>
      <c r="M63" s="7">
        <v>6</v>
      </c>
      <c r="N63" s="7">
        <v>0</v>
      </c>
      <c r="O63" s="7">
        <v>22</v>
      </c>
      <c r="P63" s="7">
        <v>0</v>
      </c>
      <c r="Q63" s="8">
        <v>1311</v>
      </c>
      <c r="R63" s="7">
        <v>65</v>
      </c>
      <c r="S63" s="7">
        <v>5</v>
      </c>
      <c r="T63" s="7">
        <v>458</v>
      </c>
    </row>
    <row r="64" spans="1:20" x14ac:dyDescent="0.3">
      <c r="A64" s="10">
        <v>45717</v>
      </c>
      <c r="B64" s="8">
        <v>1262</v>
      </c>
      <c r="C64" s="8">
        <v>302880</v>
      </c>
      <c r="D64" s="7">
        <f t="shared" si="0"/>
        <v>4</v>
      </c>
      <c r="E64" s="7">
        <v>3</v>
      </c>
      <c r="F64" s="7">
        <v>72</v>
      </c>
      <c r="G64" s="7">
        <v>63</v>
      </c>
      <c r="H64" s="7">
        <v>64</v>
      </c>
      <c r="I64" s="7">
        <v>65</v>
      </c>
      <c r="J64" s="7">
        <v>66</v>
      </c>
      <c r="K64" s="7">
        <v>0</v>
      </c>
      <c r="L64" s="7">
        <v>2</v>
      </c>
      <c r="M64" s="7">
        <v>1</v>
      </c>
      <c r="N64" s="7">
        <v>3</v>
      </c>
      <c r="O64" s="7">
        <v>32</v>
      </c>
      <c r="P64" s="7">
        <v>1</v>
      </c>
      <c r="Q64" s="8">
        <v>1312</v>
      </c>
      <c r="R64" s="7">
        <v>45</v>
      </c>
      <c r="S64" s="7">
        <v>6</v>
      </c>
      <c r="T64" s="7">
        <v>354</v>
      </c>
    </row>
    <row r="65" spans="1:20" x14ac:dyDescent="0.3">
      <c r="A65" s="10">
        <v>45748</v>
      </c>
      <c r="B65" s="8">
        <v>1263</v>
      </c>
      <c r="C65" s="8">
        <v>303120</v>
      </c>
      <c r="D65" s="7">
        <f t="shared" si="0"/>
        <v>3</v>
      </c>
      <c r="E65" s="7">
        <v>2</v>
      </c>
      <c r="F65" s="7">
        <v>73</v>
      </c>
      <c r="G65" s="7">
        <v>64</v>
      </c>
      <c r="H65" s="7">
        <v>65</v>
      </c>
      <c r="I65" s="7">
        <v>66</v>
      </c>
      <c r="J65" s="7">
        <v>67</v>
      </c>
      <c r="K65" s="7">
        <v>4</v>
      </c>
      <c r="L65" s="7">
        <v>2</v>
      </c>
      <c r="M65" s="7">
        <v>2</v>
      </c>
      <c r="N65" s="7">
        <v>0</v>
      </c>
      <c r="O65" s="7">
        <v>17</v>
      </c>
      <c r="P65" s="7">
        <v>0</v>
      </c>
      <c r="Q65" s="8">
        <v>1313</v>
      </c>
      <c r="R65" s="7">
        <v>17</v>
      </c>
      <c r="S65" s="7">
        <v>7</v>
      </c>
      <c r="T65" s="7">
        <v>425</v>
      </c>
    </row>
    <row r="66" spans="1:20" x14ac:dyDescent="0.3">
      <c r="A66" s="10">
        <v>45778</v>
      </c>
      <c r="B66" s="8">
        <v>1264</v>
      </c>
      <c r="C66" s="8">
        <v>303360</v>
      </c>
      <c r="D66" s="7">
        <f t="shared" si="0"/>
        <v>2</v>
      </c>
      <c r="E66" s="7">
        <v>1</v>
      </c>
      <c r="F66" s="7">
        <v>74</v>
      </c>
      <c r="G66" s="7">
        <v>65</v>
      </c>
      <c r="H66" s="7">
        <v>66</v>
      </c>
      <c r="I66" s="7">
        <v>6</v>
      </c>
      <c r="J66" s="7">
        <v>48</v>
      </c>
      <c r="K66" s="7">
        <v>0</v>
      </c>
      <c r="L66" s="7">
        <v>1</v>
      </c>
      <c r="M66" s="7">
        <v>3</v>
      </c>
      <c r="N66" s="7">
        <v>3</v>
      </c>
      <c r="O66" s="7">
        <v>28</v>
      </c>
      <c r="P66" s="7">
        <v>4</v>
      </c>
      <c r="Q66" s="8">
        <v>1314</v>
      </c>
      <c r="R66" s="7">
        <v>39</v>
      </c>
      <c r="S66" s="7">
        <v>9</v>
      </c>
      <c r="T66" s="7">
        <v>758</v>
      </c>
    </row>
    <row r="67" spans="1:20" x14ac:dyDescent="0.3">
      <c r="A67" s="10">
        <v>45809</v>
      </c>
      <c r="B67" s="8">
        <v>1265</v>
      </c>
      <c r="C67" s="8">
        <v>303600</v>
      </c>
      <c r="D67" s="7">
        <f t="shared" ref="D67:D71" si="1">E67+1</f>
        <v>2</v>
      </c>
      <c r="E67" s="7">
        <v>1</v>
      </c>
      <c r="F67" s="7">
        <v>75</v>
      </c>
      <c r="G67" s="7">
        <v>66</v>
      </c>
      <c r="H67" s="7">
        <v>67</v>
      </c>
      <c r="I67" s="7">
        <v>68</v>
      </c>
      <c r="J67" s="7">
        <v>69</v>
      </c>
      <c r="K67" s="7">
        <v>0</v>
      </c>
      <c r="L67" s="7">
        <v>4</v>
      </c>
      <c r="M67" s="7">
        <v>4</v>
      </c>
      <c r="N67" s="7">
        <v>0</v>
      </c>
      <c r="O67" s="7">
        <v>36</v>
      </c>
      <c r="P67" s="7">
        <v>1</v>
      </c>
      <c r="Q67" s="8">
        <v>1315</v>
      </c>
      <c r="R67" s="7">
        <v>25</v>
      </c>
      <c r="S67" s="7">
        <v>7</v>
      </c>
      <c r="T67" s="7">
        <v>427</v>
      </c>
    </row>
    <row r="68" spans="1:20" x14ac:dyDescent="0.3">
      <c r="A68" s="10">
        <v>45839</v>
      </c>
      <c r="B68" s="8">
        <v>1266</v>
      </c>
      <c r="C68" s="8">
        <v>303840</v>
      </c>
      <c r="D68" s="7">
        <f t="shared" si="1"/>
        <v>8</v>
      </c>
      <c r="E68" s="7">
        <v>7</v>
      </c>
      <c r="F68" s="7">
        <v>76</v>
      </c>
      <c r="G68" s="7">
        <v>67</v>
      </c>
      <c r="H68" s="7">
        <v>68</v>
      </c>
      <c r="I68" s="7">
        <v>69</v>
      </c>
      <c r="J68" s="7">
        <v>70</v>
      </c>
      <c r="K68" s="7">
        <v>2</v>
      </c>
      <c r="L68" s="7">
        <v>5</v>
      </c>
      <c r="M68" s="7">
        <v>5</v>
      </c>
      <c r="N68" s="7">
        <v>0</v>
      </c>
      <c r="O68" s="7">
        <v>25</v>
      </c>
      <c r="P68" s="7">
        <v>0</v>
      </c>
      <c r="Q68" s="8">
        <v>1316</v>
      </c>
      <c r="R68" s="7">
        <v>28</v>
      </c>
      <c r="S68" s="7">
        <v>10</v>
      </c>
      <c r="T68" s="7">
        <v>428</v>
      </c>
    </row>
    <row r="69" spans="1:20" x14ac:dyDescent="0.3">
      <c r="A69" s="10">
        <v>45870</v>
      </c>
      <c r="B69" s="8">
        <v>1267</v>
      </c>
      <c r="C69" s="8">
        <v>304080</v>
      </c>
      <c r="D69" s="7">
        <f t="shared" si="1"/>
        <v>9</v>
      </c>
      <c r="E69" s="7">
        <v>8</v>
      </c>
      <c r="F69" s="7">
        <v>77</v>
      </c>
      <c r="G69" s="7">
        <v>68</v>
      </c>
      <c r="H69" s="7">
        <v>69</v>
      </c>
      <c r="I69" s="7">
        <v>5</v>
      </c>
      <c r="J69" s="7">
        <v>71</v>
      </c>
      <c r="K69" s="7">
        <v>0</v>
      </c>
      <c r="L69" s="7">
        <v>6</v>
      </c>
      <c r="M69" s="7">
        <v>11</v>
      </c>
      <c r="N69" s="7">
        <v>1</v>
      </c>
      <c r="O69" s="7">
        <v>42</v>
      </c>
      <c r="P69" s="7">
        <v>0</v>
      </c>
      <c r="Q69" s="8">
        <v>1317</v>
      </c>
      <c r="R69" s="7">
        <v>62</v>
      </c>
      <c r="S69" s="7">
        <v>5</v>
      </c>
      <c r="T69" s="7">
        <v>475</v>
      </c>
    </row>
    <row r="70" spans="1:20" x14ac:dyDescent="0.3">
      <c r="A70" s="10">
        <v>45901</v>
      </c>
      <c r="B70" s="8">
        <v>1268</v>
      </c>
      <c r="C70" s="8">
        <v>304320</v>
      </c>
      <c r="D70" s="7">
        <f t="shared" si="1"/>
        <v>10</v>
      </c>
      <c r="E70" s="7">
        <v>9</v>
      </c>
      <c r="F70" s="7">
        <v>78</v>
      </c>
      <c r="G70" s="7">
        <v>69</v>
      </c>
      <c r="H70" s="7">
        <v>70</v>
      </c>
      <c r="I70" s="7">
        <v>71</v>
      </c>
      <c r="J70" s="7">
        <v>72</v>
      </c>
      <c r="K70" s="7">
        <v>0</v>
      </c>
      <c r="L70" s="7">
        <v>3</v>
      </c>
      <c r="M70" s="7">
        <v>12</v>
      </c>
      <c r="N70" s="7">
        <v>0</v>
      </c>
      <c r="O70" s="7">
        <v>19</v>
      </c>
      <c r="P70" s="7">
        <v>3</v>
      </c>
      <c r="Q70" s="8">
        <v>1318</v>
      </c>
      <c r="R70" s="7">
        <v>59</v>
      </c>
      <c r="S70" s="7">
        <v>7</v>
      </c>
      <c r="T70" s="7">
        <v>642</v>
      </c>
    </row>
    <row r="71" spans="1:20" x14ac:dyDescent="0.3">
      <c r="A71" s="10">
        <v>45931</v>
      </c>
      <c r="B71" s="8">
        <v>3000</v>
      </c>
      <c r="C71" s="8">
        <v>304560</v>
      </c>
      <c r="D71" s="7">
        <f t="shared" si="1"/>
        <v>7</v>
      </c>
      <c r="E71" s="7">
        <v>6</v>
      </c>
      <c r="F71" s="7">
        <v>79</v>
      </c>
      <c r="G71" s="7">
        <v>70</v>
      </c>
      <c r="H71" s="7">
        <v>71</v>
      </c>
      <c r="I71" s="7">
        <v>72</v>
      </c>
      <c r="J71" s="7">
        <v>73</v>
      </c>
      <c r="K71" s="7">
        <v>1</v>
      </c>
      <c r="L71" s="7">
        <v>4</v>
      </c>
      <c r="M71" s="7">
        <v>13</v>
      </c>
      <c r="N71" s="7">
        <v>0</v>
      </c>
      <c r="O71" s="7">
        <v>29</v>
      </c>
      <c r="P71" s="7">
        <v>0</v>
      </c>
      <c r="Q71" s="8">
        <v>1319</v>
      </c>
      <c r="R71" s="7">
        <v>60</v>
      </c>
      <c r="S71" s="7">
        <v>7</v>
      </c>
      <c r="T71" s="7">
        <v>643</v>
      </c>
    </row>
    <row r="72" spans="1:20" x14ac:dyDescent="0.3">
      <c r="A72" s="7"/>
      <c r="B72" s="8"/>
      <c r="C72" s="8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7"/>
      <c r="B73" s="8"/>
      <c r="C73" s="8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7"/>
      <c r="B74" s="8"/>
      <c r="C74" s="8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7"/>
      <c r="B75" s="8"/>
      <c r="C75" s="8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7"/>
      <c r="B76" s="8"/>
      <c r="C76" s="8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7"/>
      <c r="B77" s="8"/>
      <c r="C77" s="8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7"/>
      <c r="B78" s="8"/>
      <c r="C78" s="8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7"/>
      <c r="B79" s="8"/>
      <c r="C79" s="8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7"/>
      <c r="B80" s="8"/>
      <c r="C80" s="8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7"/>
      <c r="B81" s="8"/>
      <c r="C81" s="8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7"/>
      <c r="B82" s="8"/>
      <c r="C82" s="8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7"/>
      <c r="B83" s="8"/>
      <c r="C83" s="8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7"/>
      <c r="B84" s="8"/>
      <c r="C84" s="8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7"/>
      <c r="B85" s="8"/>
      <c r="C85" s="8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7"/>
      <c r="B86" s="8"/>
      <c r="C86" s="8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7"/>
      <c r="B87" s="8"/>
      <c r="C87" s="8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7"/>
      <c r="B88" s="8"/>
      <c r="C88" s="8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7"/>
      <c r="B89" s="8"/>
      <c r="C89" s="8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7"/>
      <c r="B90" s="8"/>
      <c r="C90" s="8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7"/>
      <c r="B91" s="8"/>
      <c r="C91" s="8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7"/>
      <c r="B92" s="8"/>
      <c r="C92" s="8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7"/>
      <c r="B93" s="8"/>
      <c r="C93" s="8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7"/>
      <c r="B94" s="8"/>
      <c r="C94" s="8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7"/>
      <c r="B95" s="8"/>
      <c r="C95" s="8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7"/>
      <c r="B96" s="8"/>
      <c r="C96" s="8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7"/>
      <c r="B97" s="8"/>
      <c r="C97" s="8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7"/>
      <c r="B98" s="8"/>
      <c r="C98" s="8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7"/>
      <c r="B99" s="8"/>
      <c r="C99" s="8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7"/>
      <c r="B100" s="8"/>
      <c r="C100" s="8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7"/>
      <c r="B101" s="8"/>
      <c r="C101" s="8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7"/>
      <c r="B102" s="8"/>
      <c r="C102" s="8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7"/>
      <c r="B103" s="8"/>
      <c r="C103" s="8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7"/>
      <c r="B104" s="8"/>
      <c r="C104" s="8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7"/>
      <c r="B105" s="8"/>
      <c r="C105" s="8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7"/>
      <c r="B106" s="8"/>
      <c r="C106" s="8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7"/>
      <c r="B107" s="8"/>
      <c r="C107" s="8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7"/>
      <c r="B108" s="8"/>
      <c r="C108" s="8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7"/>
      <c r="B109" s="8"/>
      <c r="C109" s="8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7"/>
      <c r="B110" s="8"/>
      <c r="C110" s="8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7"/>
      <c r="B111" s="8"/>
      <c r="C111" s="8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7"/>
      <c r="B112" s="8"/>
      <c r="C112" s="8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7"/>
      <c r="B113" s="8"/>
      <c r="C113" s="8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7"/>
      <c r="B114" s="8"/>
      <c r="C114" s="8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7"/>
      <c r="B115" s="8"/>
      <c r="C115" s="8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7"/>
      <c r="B116" s="8"/>
      <c r="C116" s="8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7"/>
      <c r="B117" s="8"/>
      <c r="C117" s="8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7"/>
      <c r="B118" s="8"/>
      <c r="C118" s="8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7"/>
      <c r="B119" s="8"/>
      <c r="C119" s="8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7"/>
      <c r="B120" s="8"/>
      <c r="C120" s="8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7"/>
      <c r="B121" s="8"/>
      <c r="C121" s="8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7"/>
      <c r="B122" s="8"/>
      <c r="C122" s="8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7"/>
      <c r="B123" s="8"/>
      <c r="C123" s="8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7"/>
      <c r="B124" s="8"/>
      <c r="C124" s="8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7"/>
      <c r="B125" s="8"/>
      <c r="C125" s="8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7"/>
      <c r="B126" s="8"/>
      <c r="C126" s="8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7"/>
      <c r="B127" s="8"/>
      <c r="C127" s="8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7"/>
      <c r="B128" s="8"/>
      <c r="C128" s="8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7"/>
      <c r="B129" s="8"/>
      <c r="C129" s="8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7"/>
      <c r="B130" s="8"/>
      <c r="C130" s="8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7"/>
      <c r="B131" s="8"/>
      <c r="C131" s="8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7"/>
      <c r="B132" s="8"/>
      <c r="C132" s="8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7"/>
      <c r="B133" s="8"/>
      <c r="C133" s="8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</sheetData>
  <autoFilter ref="A1:T71" xr:uid="{29313878-9DEA-41B9-B794-3834319E13A4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75647-5DB8-4BCD-877C-72D9A7C4A08B}">
  <dimension ref="A3:AB81"/>
  <sheetViews>
    <sheetView topLeftCell="A17" workbookViewId="0">
      <selection activeCell="A80" sqref="A80:A81"/>
    </sheetView>
  </sheetViews>
  <sheetFormatPr defaultRowHeight="14.4" x14ac:dyDescent="0.3"/>
  <cols>
    <col min="1" max="1" width="35.33203125" style="1" bestFit="1" customWidth="1"/>
    <col min="2" max="2" width="11.44140625" customWidth="1"/>
    <col min="3" max="8" width="10.44140625" customWidth="1"/>
    <col min="9" max="13" width="8.88671875" bestFit="1" customWidth="1"/>
    <col min="14" max="14" width="12.88671875" customWidth="1"/>
    <col min="15" max="15" width="8.88671875" customWidth="1"/>
  </cols>
  <sheetData>
    <row r="3" spans="1:28" s="11" customFormat="1" ht="29.4" customHeight="1" x14ac:dyDescent="0.3">
      <c r="A3" s="34"/>
      <c r="B3" s="35" t="s">
        <v>33</v>
      </c>
      <c r="C3" s="35">
        <v>2020</v>
      </c>
      <c r="D3" s="35">
        <v>2021</v>
      </c>
      <c r="E3" s="35">
        <v>2022</v>
      </c>
      <c r="F3" s="35">
        <v>2023</v>
      </c>
      <c r="G3" s="35">
        <v>2024</v>
      </c>
      <c r="H3" s="35">
        <v>2025</v>
      </c>
      <c r="I3" s="35">
        <v>2026</v>
      </c>
      <c r="J3" s="35">
        <v>2027</v>
      </c>
      <c r="K3" s="35">
        <v>2028</v>
      </c>
      <c r="L3" s="35">
        <v>2029</v>
      </c>
      <c r="M3" s="35">
        <v>2030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</row>
    <row r="4" spans="1:28" ht="22.8" customHeight="1" x14ac:dyDescent="0.3">
      <c r="A4" s="30" t="s">
        <v>8</v>
      </c>
      <c r="B4" s="31"/>
      <c r="C4" s="31" cm="1">
        <f t="array" ref="C4">IFERROR( SUMPRODUCT(--(YEAR(Data!$A$2:$A$1000)=C3),Data!$B$2:$B$1000) / SUMPRODUCT(--(YEAR(Data!$A$2:$A$1000)=C3),--(ISNUMBER(Data!$B$2:$B$1000))),"")</f>
        <v>1246.8333333333333</v>
      </c>
      <c r="D4" s="31" cm="1">
        <f t="array" ref="D4">IFERROR(
 SUMPRODUCT(--(YEAR(Data!$A$2:$A$1000)=D3),Data!$B$2:$B$1000) /
 SUMPRODUCT(--(YEAR(Data!$A$2:$A$1000)=D3),--(ISNUMBER(Data!$B$2:$B$1000))),
""
)</f>
        <v>1217.5</v>
      </c>
      <c r="E4" s="31" cm="1">
        <f t="array" ref="E4">IFERROR(
 SUMPRODUCT(--(YEAR(Data!$A$2:$A$1000)=E3),Data!$B$2:$B$1000) /
 SUMPRODUCT(--(YEAR(Data!$A$2:$A$1000)=E3),--(ISNUMBER(Data!$B$2:$B$1000))),
""
)</f>
        <v>1229.5</v>
      </c>
      <c r="F4" s="31" cm="1">
        <f t="array" ref="F4">IFERROR(
 SUMPRODUCT(--(YEAR(Data!$A$2:$A$1000)=F3),Data!$B$2:$B$1000) /
 SUMPRODUCT(--(YEAR(Data!$A$2:$A$1000)=F3),--(ISNUMBER(Data!$B$2:$B$1000))),
""
)</f>
        <v>1266.5</v>
      </c>
      <c r="G4" s="31" cm="1">
        <f t="array" ref="G4">IFERROR(
 SUMPRODUCT(--(YEAR(Data!$A$2:$A$1000)=G3),Data!$B$2:$B$1000) /
 SUMPRODUCT(--(YEAR(Data!$A$2:$A$1000)=G3),--(ISNUMBER(Data!$B$2:$B$1000))),
""
)</f>
        <v>1253.5</v>
      </c>
      <c r="H4" s="31" cm="1">
        <f t="array" ref="H4">IFERROR(
 SUMPRODUCT(--(YEAR(Data!$A$2:$A$1000)=H3),Data!$B$2:$B$1000) /
 SUMPRODUCT(--(YEAR(Data!$A$2:$A$1000)=H3),--(ISNUMBER(Data!$B$2:$B$1000))),
""
)</f>
        <v>1437.6</v>
      </c>
      <c r="I4" s="31" t="str" cm="1">
        <f t="array" ref="I4">IFERROR(
 SUMPRODUCT(--(YEAR(Data!$A$2:$A$1000)=I3),Data!$B$2:$B$1000) /
 SUMPRODUCT(--(YEAR(Data!$A$2:$A$1000)=I3),--(ISNUMBER(Data!$B$2:$B$1000))),
""
)</f>
        <v/>
      </c>
      <c r="J4" s="31" t="str" cm="1">
        <f t="array" ref="J4">IFERROR(
 SUMPRODUCT(--(YEAR(Data!$A$2:$A$1000)=J3),Data!$B$2:$B$1000) /
 SUMPRODUCT(--(YEAR(Data!$A$2:$A$1000)=J3),--(ISNUMBER(Data!$B$2:$B$1000))),
""
)</f>
        <v/>
      </c>
      <c r="K4" s="31" t="str" cm="1">
        <f t="array" ref="K4">IFERROR(
 SUMPRODUCT(--(YEAR(Data!$A$2:$A$1000)=K3),Data!$B$2:$B$1000) /
 SUMPRODUCT(--(YEAR(Data!$A$2:$A$1000)=K3),--(ISNUMBER(Data!$B$2:$B$1000))),
""
)</f>
        <v/>
      </c>
      <c r="L4" s="31" t="str" cm="1">
        <f t="array" ref="L4">IFERROR(
 SUMPRODUCT(--(YEAR(Data!$A$2:$A$1000)=L3),Data!$B$2:$B$1000) /
 SUMPRODUCT(--(YEAR(Data!$A$2:$A$1000)=L3),--(ISNUMBER(Data!$B$2:$B$1000))),
""
)</f>
        <v/>
      </c>
      <c r="M4" s="31" t="str" cm="1">
        <f t="array" ref="M4">IFERROR(
 SUMPRODUCT(--(YEAR(Data!$A$2:$A$1000)=M3),Data!$B$2:$B$1000) /
 SUMPRODUCT(--(YEAR(Data!$A$2:$A$1000)=M3),--(ISNUMBER(Data!$B$2:$B$1000))),
""
)</f>
        <v/>
      </c>
    </row>
    <row r="5" spans="1:28" ht="22.8" customHeight="1" x14ac:dyDescent="0.3">
      <c r="A5" s="29" t="s">
        <v>1</v>
      </c>
      <c r="B5" s="28">
        <f>SUM(C5:M5)</f>
        <v>21055244</v>
      </c>
      <c r="C5" s="28" cm="1">
        <f t="array" ref="C5">IF(SUMPRODUCT(--(YEAR(Data!$A$2:$A$1000)=C3),Data!$C$2:$C$1000)=0, "", SUMPRODUCT(--(YEAR(Data!$A$2:$A$1000)=C3),Data!$C$2:$C$1000))</f>
        <v>3633003</v>
      </c>
      <c r="D5" s="28" cm="1">
        <f t="array" ref="D5">IF(SUMPRODUCT(--(YEAR(Data!$A$2:$A$1000)=D3),Data!$C$2:$C$1000)=0, "", SUMPRODUCT(--(YEAR(Data!$A$2:$A$1000)=D3),Data!$C$2:$C$1000))</f>
        <v>3506400</v>
      </c>
      <c r="E5" s="28" cm="1">
        <f t="array" ref="E5">IF(SUMPRODUCT(--(YEAR(Data!$A$2:$A$1000)=E3),Data!$C$2:$C$1000)=0, "", SUMPRODUCT(--(YEAR(Data!$A$2:$A$1000)=E3),Data!$C$2:$C$1000))</f>
        <v>3540960</v>
      </c>
      <c r="F5" s="28" cm="1">
        <f t="array" ref="F5">IF(SUMPRODUCT(--(YEAR(Data!$A$2:$A$1000)=F3),Data!$C$2:$C$1000)=0, "", SUMPRODUCT(--(YEAR(Data!$A$2:$A$1000)=F3),Data!$C$2:$C$1000))</f>
        <v>3730001</v>
      </c>
      <c r="G5" s="28" cm="1">
        <f t="array" ref="G5">IF(SUMPRODUCT(--(YEAR(Data!$A$2:$A$1000)=G3),Data!$C$2:$C$1000)=0, "", SUMPRODUCT(--(YEAR(Data!$A$2:$A$1000)=G3),Data!$C$2:$C$1000))</f>
        <v>3610080</v>
      </c>
      <c r="H5" s="28" cm="1">
        <f t="array" ref="H5">IF(SUMPRODUCT(--(YEAR(Data!$A$2:$A$1000)=H3),Data!$C$2:$C$1000)=0, "", SUMPRODUCT(--(YEAR(Data!$A$2:$A$1000)=H3),Data!$C$2:$C$1000))</f>
        <v>3034800</v>
      </c>
      <c r="I5" s="28" t="str" cm="1">
        <f t="array" ref="I5">IF(SUMPRODUCT(--(YEAR(Data!$A$2:$A$1000)=I3),Data!$C$2:$C$1000)=0, "", SUMPRODUCT(--(YEAR(Data!$A$2:$A$1000)=I3),Data!$C$2:$C$1000))</f>
        <v/>
      </c>
      <c r="J5" s="28" t="str" cm="1">
        <f t="array" ref="J5">IF(SUMPRODUCT(--(YEAR(Data!$A$2:$A$1000)=J3),Data!$C$2:$C$1000)=0, "", SUMPRODUCT(--(YEAR(Data!$A$2:$A$1000)=J3),Data!$C$2:$C$1000))</f>
        <v/>
      </c>
      <c r="K5" s="28" t="str" cm="1">
        <f t="array" ref="K5">IF(SUMPRODUCT(--(YEAR(Data!$A$2:$A$1000)=K3),Data!$C$2:$C$1000)=0, "", SUMPRODUCT(--(YEAR(Data!$A$2:$A$1000)=K3),Data!$C$2:$C$1000))</f>
        <v/>
      </c>
      <c r="L5" s="28" t="str" cm="1">
        <f t="array" ref="L5">IF(SUMPRODUCT(--(YEAR(Data!$A$2:$A$1000)=L3),Data!$C$2:$C$1000)=0, "", SUMPRODUCT(--(YEAR(Data!$A$2:$A$1000)=L3),Data!$C$2:$C$1000))</f>
        <v/>
      </c>
      <c r="M5" s="28" t="str" cm="1">
        <f t="array" ref="M5">IF(SUMPRODUCT(--(YEAR(Data!$A$2:$A$1000)=M3),Data!$C$2:$C$1000)=0, "", SUMPRODUCT(--(YEAR(Data!$A$2:$A$1000)=M3),Data!$C$2:$C$1000))</f>
        <v/>
      </c>
    </row>
    <row r="6" spans="1:28" ht="22.8" customHeight="1" x14ac:dyDescent="0.3">
      <c r="A6" s="30" t="s">
        <v>2</v>
      </c>
      <c r="B6" s="31">
        <f t="shared" ref="B6:B22" si="0">SUM(C6:M6)</f>
        <v>407</v>
      </c>
      <c r="C6" s="32" cm="1">
        <f t="array" ref="C6">IF(SUMPRODUCT(--(YEAR(Data!$A$2:$A$1000)=C3),Data!$D$2:$D$1000)=0, "", SUMPRODUCT(--(YEAR(Data!$A$2:$A$1000)=C3),Data!$D$2:$D$1000))</f>
        <v>63</v>
      </c>
      <c r="D6" s="32" cm="1">
        <f t="array" ref="D6">IF(SUMPRODUCT(--(YEAR(Data!$A$2:$A$1000)=D3),Data!$D$2:$D$1000)=0, "", SUMPRODUCT(--(YEAR(Data!$A$2:$A$1000)=D3),Data!$D$2:$D$1000))</f>
        <v>69</v>
      </c>
      <c r="E6" s="32" cm="1">
        <f t="array" ref="E6">IF(SUMPRODUCT(--(YEAR(Data!$A$2:$A$1000)=E3),Data!$D$2:$D$1000)=0, "", SUMPRODUCT(--(YEAR(Data!$A$2:$A$1000)=E3),Data!$D$2:$D$1000))</f>
        <v>60</v>
      </c>
      <c r="F6" s="32" cm="1">
        <f t="array" ref="F6">IF(SUMPRODUCT(--(YEAR(Data!$A$2:$A$1000)=F3),Data!$D$2:$D$1000)=0, "", SUMPRODUCT(--(YEAR(Data!$A$2:$A$1000)=F3),Data!$D$2:$D$1000))</f>
        <v>79</v>
      </c>
      <c r="G6" s="32" cm="1">
        <f t="array" ref="G6">IF(SUMPRODUCT(--(YEAR(Data!$A$2:$A$1000)=G3),Data!$D$2:$D$1000)=0, "", SUMPRODUCT(--(YEAR(Data!$A$2:$A$1000)=G3),Data!$D$2:$D$1000))</f>
        <v>86</v>
      </c>
      <c r="H6" s="32" cm="1">
        <f t="array" ref="H6">IF(SUMPRODUCT(--(YEAR(Data!$A$2:$A$1000)=H3),Data!$D$2:$D$1000)=0, "", SUMPRODUCT(--(YEAR(Data!$A$2:$A$1000)=H3),Data!$D$2:$D$1000))</f>
        <v>50</v>
      </c>
      <c r="I6" s="32" t="str" cm="1">
        <f t="array" ref="I6">IF(SUMPRODUCT(--(YEAR(Data!$A$2:$A$1000)=I3),Data!$D$2:$D$1000)=0, "", SUMPRODUCT(--(YEAR(Data!$A$2:$A$1000)=I3),Data!$D$2:$D$1000))</f>
        <v/>
      </c>
      <c r="J6" s="32" t="str" cm="1">
        <f t="array" ref="J6">IF(SUMPRODUCT(--(YEAR(Data!$A$2:$A$1000)=J3),Data!$D$2:$D$1000)=0, "", SUMPRODUCT(--(YEAR(Data!$A$2:$A$1000)=J3),Data!$D$2:$D$1000))</f>
        <v/>
      </c>
      <c r="K6" s="32" t="str" cm="1">
        <f t="array" ref="K6">IF(SUMPRODUCT(--(YEAR(Data!$A$2:$A$1000)=K3),Data!$D$2:$D$1000)=0, "", SUMPRODUCT(--(YEAR(Data!$A$2:$A$1000)=K3),Data!$D$2:$D$1000))</f>
        <v/>
      </c>
      <c r="L6" s="32" t="str" cm="1">
        <f t="array" ref="L6">IF(SUMPRODUCT(--(YEAR(Data!$A$2:$A$1000)=L3),Data!$D$2:$D$1000)=0, "", SUMPRODUCT(--(YEAR(Data!$A$2:$A$1000)=L3),Data!$D$2:$D$1000))</f>
        <v/>
      </c>
      <c r="M6" s="32" t="str" cm="1">
        <f t="array" ref="M6">IF(SUMPRODUCT(--(YEAR(Data!$A$2:$A$1000)=M3),Data!$D$2:$D$1000)=0, "", SUMPRODUCT(--(YEAR(Data!$A$2:$A$1000)=M3),Data!$D$2:$D$1000))</f>
        <v/>
      </c>
    </row>
    <row r="7" spans="1:28" ht="22.8" customHeight="1" x14ac:dyDescent="0.3">
      <c r="A7" s="29" t="s">
        <v>3</v>
      </c>
      <c r="B7" s="28">
        <f t="shared" si="0"/>
        <v>337</v>
      </c>
      <c r="C7" s="27" cm="1">
        <f t="array" ref="C7">IF(SUMPRODUCT(--(YEAR(Data!$A$2:$A$1000)=C3),Data!$E$2:$E$1000)=0, "", SUMPRODUCT(--(YEAR(Data!$A$2:$A$1000)=C3),Data!$E$2:$E$1000))</f>
        <v>51</v>
      </c>
      <c r="D7" s="27" cm="1">
        <f t="array" ref="D7">IF(SUMPRODUCT(--(YEAR(Data!$A$2:$A$1000)=D3),Data!$E$2:$E$1000)=0, "", SUMPRODUCT(--(YEAR(Data!$A$2:$A$1000)=D3),Data!$E$2:$E$1000))</f>
        <v>57</v>
      </c>
      <c r="E7" s="27" cm="1">
        <f t="array" ref="E7">IF(SUMPRODUCT(--(YEAR(Data!$A$2:$A$1000)=E3),Data!$E$2:$E$1000)=0, "", SUMPRODUCT(--(YEAR(Data!$A$2:$A$1000)=E3),Data!$E$2:$E$1000))</f>
        <v>48</v>
      </c>
      <c r="F7" s="27" cm="1">
        <f t="array" ref="F7">IF(SUMPRODUCT(--(YEAR(Data!$A$2:$A$1000)=F3),Data!$E$2:$E$1000)=0, "", SUMPRODUCT(--(YEAR(Data!$A$2:$A$1000)=F3),Data!$E$2:$E$1000))</f>
        <v>67</v>
      </c>
      <c r="G7" s="27" cm="1">
        <f t="array" ref="G7">IF(SUMPRODUCT(--(YEAR(Data!$A$2:$A$1000)=G3),Data!$E$2:$E$1000)=0, "", SUMPRODUCT(--(YEAR(Data!$A$2:$A$1000)=G3),Data!$E$2:$E$1000))</f>
        <v>74</v>
      </c>
      <c r="H7" s="27" cm="1">
        <f t="array" ref="H7">IF(SUMPRODUCT(--(YEAR(Data!$A$2:$A$1000)=H3),Data!$E$2:$E$1000)=0, "", SUMPRODUCT(--(YEAR(Data!$A$2:$A$1000)=H3),Data!$E$2:$E$1000))</f>
        <v>40</v>
      </c>
      <c r="I7" s="27" t="str" cm="1">
        <f t="array" ref="I7">IF(SUMPRODUCT(--(YEAR(Data!$A$2:$A$1000)=I3),Data!$E$2:$E$1000)=0, "", SUMPRODUCT(--(YEAR(Data!$A$2:$A$1000)=I3),Data!$E$2:$E$1000))</f>
        <v/>
      </c>
      <c r="J7" s="27" t="str" cm="1">
        <f t="array" ref="J7">IF(SUMPRODUCT(--(YEAR(Data!$A$2:$A$1000)=J3),Data!$E$2:$E$1000)=0, "", SUMPRODUCT(--(YEAR(Data!$A$2:$A$1000)=J3),Data!$E$2:$E$1000))</f>
        <v/>
      </c>
      <c r="K7" s="27" t="str" cm="1">
        <f t="array" ref="K7">IF(SUMPRODUCT(--(YEAR(Data!$A$2:$A$1000)=K3),Data!$E$2:$E$1000)=0, "", SUMPRODUCT(--(YEAR(Data!$A$2:$A$1000)=K3),Data!$E$2:$E$1000))</f>
        <v/>
      </c>
      <c r="L7" s="27" t="str" cm="1">
        <f t="array" ref="L7">IF(SUMPRODUCT(--(YEAR(Data!$A$2:$A$1000)=L3),Data!$E$2:$E$1000)=0, "", SUMPRODUCT(--(YEAR(Data!$A$2:$A$1000)=L3),Data!$E$2:$E$1000))</f>
        <v/>
      </c>
      <c r="M7" s="27" t="str" cm="1">
        <f t="array" ref="M7">IF(SUMPRODUCT(--(YEAR(Data!$A$2:$A$1000)=M3),Data!$E$2:$E$1000)=0, "", SUMPRODUCT(--(YEAR(Data!$A$2:$A$1000)=M3),Data!$E$2:$E$1000))</f>
        <v/>
      </c>
    </row>
    <row r="8" spans="1:28" ht="22.8" customHeight="1" x14ac:dyDescent="0.3">
      <c r="A8" s="30" t="s">
        <v>4</v>
      </c>
      <c r="B8" s="31">
        <f t="shared" si="0"/>
        <v>2681</v>
      </c>
      <c r="C8" s="32" cm="1">
        <f t="array" ref="C8">IF(SUMPRODUCT(--(YEAR(Data!$A$2:$A$1000)=C3),Data!$F$2:$F$1000)=0, "", SUMPRODUCT(--(YEAR(Data!$A$2:$A$1000)=C3),Data!$F$2:$F$1000))</f>
        <v>186</v>
      </c>
      <c r="D8" s="32" cm="1">
        <f t="array" ref="D8">IF(SUMPRODUCT(--(YEAR(Data!$A$2:$A$1000)=D3),Data!$F$2:$F$1000)=0, "", SUMPRODUCT(--(YEAR(Data!$A$2:$A$1000)=D3),Data!$F$2:$F$1000))</f>
        <v>330</v>
      </c>
      <c r="E8" s="32" cm="1">
        <f t="array" ref="E8">IF(SUMPRODUCT(--(YEAR(Data!$A$2:$A$1000)=E3),Data!$F$2:$F$1000)=0, "", SUMPRODUCT(--(YEAR(Data!$A$2:$A$1000)=E3),Data!$F$2:$F$1000))</f>
        <v>474</v>
      </c>
      <c r="F8" s="32" cm="1">
        <f t="array" ref="F8">IF(SUMPRODUCT(--(YEAR(Data!$A$2:$A$1000)=F3),Data!$F$2:$F$1000)=0, "", SUMPRODUCT(--(YEAR(Data!$A$2:$A$1000)=F3),Data!$F$2:$F$1000))</f>
        <v>562</v>
      </c>
      <c r="G8" s="32" cm="1">
        <f t="array" ref="G8">IF(SUMPRODUCT(--(YEAR(Data!$A$2:$A$1000)=G3),Data!$F$2:$F$1000)=0, "", SUMPRODUCT(--(YEAR(Data!$A$2:$A$1000)=G3),Data!$F$2:$F$1000))</f>
        <v>384</v>
      </c>
      <c r="H8" s="32" cm="1">
        <f t="array" ref="H8">IF(SUMPRODUCT(--(YEAR(Data!$A$2:$A$1000)=H3),Data!$F$2:$F$1000)=0, "", SUMPRODUCT(--(YEAR(Data!$A$2:$A$1000)=H3),Data!$F$2:$F$1000))</f>
        <v>745</v>
      </c>
      <c r="I8" s="32" t="str" cm="1">
        <f t="array" ref="I8">IF(SUMPRODUCT(--(YEAR(Data!$A$2:$A$1000)=I3),Data!$F$2:$F$1000)=0, "", SUMPRODUCT(--(YEAR(Data!$A$2:$A$1000)=I3),Data!$F$2:$F$1000))</f>
        <v/>
      </c>
      <c r="J8" s="32" t="str" cm="1">
        <f t="array" ref="J8">IF(SUMPRODUCT(--(YEAR(Data!$A$2:$A$1000)=J3),Data!$F$2:$F$1000)=0, "", SUMPRODUCT(--(YEAR(Data!$A$2:$A$1000)=J3),Data!$F$2:$F$1000))</f>
        <v/>
      </c>
      <c r="K8" s="32" t="str" cm="1">
        <f t="array" ref="K8">IF(SUMPRODUCT(--(YEAR(Data!$A$2:$A$1000)=K3),Data!$F$2:$F$1000)=0, "", SUMPRODUCT(--(YEAR(Data!$A$2:$A$1000)=K3),Data!$F$2:$F$1000))</f>
        <v/>
      </c>
      <c r="L8" s="32" t="str" cm="1">
        <f t="array" ref="L8">IF(SUMPRODUCT(--(YEAR(Data!$A$2:$A$1000)=L3),Data!$F$2:$F$1000)=0, "", SUMPRODUCT(--(YEAR(Data!$A$2:$A$1000)=L3),Data!$F$2:$F$1000))</f>
        <v/>
      </c>
      <c r="M8" s="32" t="str" cm="1">
        <f t="array" ref="M8">IF(SUMPRODUCT(--(YEAR(Data!$A$2:$A$1000)=M3),Data!$F$2:$F$1000)=0, "", SUMPRODUCT(--(YEAR(Data!$A$2:$A$1000)=M3),Data!$F$2:$F$1000))</f>
        <v/>
      </c>
    </row>
    <row r="9" spans="1:28" ht="22.8" customHeight="1" x14ac:dyDescent="0.3">
      <c r="A9" s="29" t="s">
        <v>5</v>
      </c>
      <c r="B9" s="28">
        <f t="shared" si="0"/>
        <v>2228</v>
      </c>
      <c r="C9" s="27" cm="1">
        <f t="array" ref="C9">IF(SUMPRODUCT(--(YEAR(Data!$A$2:$A$1000)=C3),Data!$G$2:$G$1000)=0, "", SUMPRODUCT(--(YEAR(Data!$A$2:$A$1000)=C3),Data!$G$2:$G$1000))</f>
        <v>78</v>
      </c>
      <c r="D9" s="27" cm="1">
        <f t="array" ref="D9">IF(SUMPRODUCT(--(YEAR(Data!$A$2:$A$1000)=D3),Data!$G$2:$G$1000)=0, "", SUMPRODUCT(--(YEAR(Data!$A$2:$A$1000)=D3),Data!$G$2:$G$1000))</f>
        <v>222</v>
      </c>
      <c r="E9" s="27" cm="1">
        <f t="array" ref="E9">IF(SUMPRODUCT(--(YEAR(Data!$A$2:$A$1000)=E3),Data!$G$2:$G$1000)=0, "", SUMPRODUCT(--(YEAR(Data!$A$2:$A$1000)=E3),Data!$G$2:$G$1000))</f>
        <v>348</v>
      </c>
      <c r="F9" s="27" cm="1">
        <f t="array" ref="F9">IF(SUMPRODUCT(--(YEAR(Data!$A$2:$A$1000)=F3),Data!$G$2:$G$1000)=0, "", SUMPRODUCT(--(YEAR(Data!$A$2:$A$1000)=F3),Data!$G$2:$G$1000))</f>
        <v>472</v>
      </c>
      <c r="G9" s="27" cm="1">
        <f t="array" ref="G9">IF(SUMPRODUCT(--(YEAR(Data!$A$2:$A$1000)=G3),Data!$G$2:$G$1000)=0, "", SUMPRODUCT(--(YEAR(Data!$A$2:$A$1000)=G3),Data!$G$2:$G$1000))</f>
        <v>453</v>
      </c>
      <c r="H9" s="27" cm="1">
        <f t="array" ref="H9">IF(SUMPRODUCT(--(YEAR(Data!$A$2:$A$1000)=H3),Data!$G$2:$G$1000)=0, "", SUMPRODUCT(--(YEAR(Data!$A$2:$A$1000)=H3),Data!$G$2:$G$1000))</f>
        <v>655</v>
      </c>
      <c r="I9" s="27" t="str" cm="1">
        <f t="array" ref="I9">IF(SUMPRODUCT(--(YEAR(Data!$A$2:$A$1000)=I3),Data!$G$2:$G$1000)=0, "", SUMPRODUCT(--(YEAR(Data!$A$2:$A$1000)=I3),Data!$G$2:$G$1000))</f>
        <v/>
      </c>
      <c r="J9" s="27" t="str" cm="1">
        <f t="array" ref="J9">IF(SUMPRODUCT(--(YEAR(Data!$A$2:$A$1000)=J3),Data!$G$2:$G$1000)=0, "", SUMPRODUCT(--(YEAR(Data!$A$2:$A$1000)=J3),Data!$G$2:$G$1000))</f>
        <v/>
      </c>
      <c r="K9" s="27" t="str" cm="1">
        <f t="array" ref="K9">IF(SUMPRODUCT(--(YEAR(Data!$A$2:$A$1000)=K3),Data!$G$2:$G$1000)=0, "", SUMPRODUCT(--(YEAR(Data!$A$2:$A$1000)=K3),Data!$G$2:$G$1000))</f>
        <v/>
      </c>
      <c r="L9" s="27" t="str" cm="1">
        <f t="array" ref="L9">IF(SUMPRODUCT(--(YEAR(Data!$A$2:$A$1000)=L3),Data!$G$2:$G$1000)=0, "", SUMPRODUCT(--(YEAR(Data!$A$2:$A$1000)=L3),Data!$G$2:$G$1000))</f>
        <v/>
      </c>
      <c r="M9" s="27" t="str" cm="1">
        <f t="array" ref="M9">IF(SUMPRODUCT(--(YEAR(Data!$A$2:$A$1000)=M3),Data!$G$2:$G$1000)=0, "", SUMPRODUCT(--(YEAR(Data!$A$2:$A$1000)=M3),Data!$G$2:$G$1000))</f>
        <v/>
      </c>
    </row>
    <row r="10" spans="1:28" ht="22.8" customHeight="1" x14ac:dyDescent="0.3">
      <c r="A10" s="30" t="s">
        <v>6</v>
      </c>
      <c r="B10" s="31">
        <f t="shared" si="0"/>
        <v>2375</v>
      </c>
      <c r="C10" s="32" cm="1">
        <f t="array" ref="C10">IF(SUMPRODUCT(--(YEAR(Data!$A$2:$A$1000)=C3),Data!$H$2:$H$1000)=0, "", SUMPRODUCT(--(YEAR(Data!$A$2:$A$1000)=C3),Data!$H$2:$H$1000))</f>
        <v>90</v>
      </c>
      <c r="D10" s="32" cm="1">
        <f t="array" ref="D10">IF(SUMPRODUCT(--(YEAR(Data!$A$2:$A$1000)=D3),Data!$H$2:$H$1000)=0, "", SUMPRODUCT(--(YEAR(Data!$A$2:$A$1000)=D3),Data!$H$2:$H$1000))</f>
        <v>234</v>
      </c>
      <c r="E10" s="32" cm="1">
        <f t="array" ref="E10">IF(SUMPRODUCT(--(YEAR(Data!$A$2:$A$1000)=E3),Data!$H$2:$H$1000)=0, "", SUMPRODUCT(--(YEAR(Data!$A$2:$A$1000)=E3),Data!$H$2:$H$1000))</f>
        <v>378</v>
      </c>
      <c r="F10" s="32" cm="1">
        <f t="array" ref="F10">IF(SUMPRODUCT(--(YEAR(Data!$A$2:$A$1000)=F3),Data!$H$2:$H$1000)=0, "", SUMPRODUCT(--(YEAR(Data!$A$2:$A$1000)=F3),Data!$H$2:$H$1000))</f>
        <v>522</v>
      </c>
      <c r="G10" s="32" cm="1">
        <f t="array" ref="G10">IF(SUMPRODUCT(--(YEAR(Data!$A$2:$A$1000)=G3),Data!$H$2:$H$1000)=0, "", SUMPRODUCT(--(YEAR(Data!$A$2:$A$1000)=G3),Data!$H$2:$H$1000))</f>
        <v>486</v>
      </c>
      <c r="H10" s="32" cm="1">
        <f t="array" ref="H10">IF(SUMPRODUCT(--(YEAR(Data!$A$2:$A$1000)=H3),Data!$H$2:$H$1000)=0, "", SUMPRODUCT(--(YEAR(Data!$A$2:$A$1000)=H3),Data!$H$2:$H$1000))</f>
        <v>665</v>
      </c>
      <c r="I10" s="32" t="str" cm="1">
        <f t="array" ref="I10">IF(SUMPRODUCT(--(YEAR(Data!$A$2:$A$1000)=I3),Data!$H$2:$H$1000)=0, "", SUMPRODUCT(--(YEAR(Data!$A$2:$A$1000)=I3),Data!$H$2:$H$1000))</f>
        <v/>
      </c>
      <c r="J10" s="32" t="str" cm="1">
        <f t="array" ref="J10">IF(SUMPRODUCT(--(YEAR(Data!$A$2:$A$1000)=J3),Data!$H$2:$H$1000)=0, "", SUMPRODUCT(--(YEAR(Data!$A$2:$A$1000)=J3),Data!$H$2:$H$1000))</f>
        <v/>
      </c>
      <c r="K10" s="32" t="str" cm="1">
        <f t="array" ref="K10">IF(SUMPRODUCT(--(YEAR(Data!$A$2:$A$1000)=K3),Data!$H$2:$H$1000)=0, "", SUMPRODUCT(--(YEAR(Data!$A$2:$A$1000)=K3),Data!$H$2:$H$1000))</f>
        <v/>
      </c>
      <c r="L10" s="32" t="str" cm="1">
        <f t="array" ref="L10">IF(SUMPRODUCT(--(YEAR(Data!$A$2:$A$1000)=L3),Data!$H$2:$H$1000)=0, "", SUMPRODUCT(--(YEAR(Data!$A$2:$A$1000)=L3),Data!$H$2:$H$1000))</f>
        <v/>
      </c>
      <c r="M10" s="32" t="str" cm="1">
        <f t="array" ref="M10">IF(SUMPRODUCT(--(YEAR(Data!$A$2:$A$1000)=M3),Data!$H$2:$H$1000)=0, "", SUMPRODUCT(--(YEAR(Data!$A$2:$A$1000)=M3),Data!$H$2:$H$1000))</f>
        <v/>
      </c>
    </row>
    <row r="11" spans="1:28" ht="22.8" customHeight="1" x14ac:dyDescent="0.3">
      <c r="A11" s="29" t="s">
        <v>16</v>
      </c>
      <c r="B11" s="28">
        <f t="shared" si="0"/>
        <v>2106</v>
      </c>
      <c r="C11" s="27" cm="1">
        <f t="array" ref="C11">IF(SUMPRODUCT(--(YEAR(Data!$A$2:$A$1000)=C3),Data!$I$2:$I$1000)=0, "", SUMPRODUCT(--(YEAR(Data!$A$2:$A$1000)=C3),Data!$I$2:$I$1000))</f>
        <v>102</v>
      </c>
      <c r="D11" s="27" cm="1">
        <f t="array" ref="D11">IF(SUMPRODUCT(--(YEAR(Data!$A$2:$A$1000)=D3),Data!$I$2:$I$1000)=0, "", SUMPRODUCT(--(YEAR(Data!$A$2:$A$1000)=D3),Data!$I$2:$I$1000))</f>
        <v>246</v>
      </c>
      <c r="E11" s="27" cm="1">
        <f t="array" ref="E11">IF(SUMPRODUCT(--(YEAR(Data!$A$2:$A$1000)=E3),Data!$I$2:$I$1000)=0, "", SUMPRODUCT(--(YEAR(Data!$A$2:$A$1000)=E3),Data!$I$2:$I$1000))</f>
        <v>335</v>
      </c>
      <c r="F11" s="27" cm="1">
        <f t="array" ref="F11">IF(SUMPRODUCT(--(YEAR(Data!$A$2:$A$1000)=F3),Data!$I$2:$I$1000)=0, "", SUMPRODUCT(--(YEAR(Data!$A$2:$A$1000)=F3),Data!$I$2:$I$1000))</f>
        <v>499</v>
      </c>
      <c r="G11" s="27" cm="1">
        <f t="array" ref="G11">IF(SUMPRODUCT(--(YEAR(Data!$A$2:$A$1000)=G3),Data!$I$2:$I$1000)=0, "", SUMPRODUCT(--(YEAR(Data!$A$2:$A$1000)=G3),Data!$I$2:$I$1000))</f>
        <v>431</v>
      </c>
      <c r="H11" s="27" cm="1">
        <f t="array" ref="H11">IF(SUMPRODUCT(--(YEAR(Data!$A$2:$A$1000)=H3),Data!$I$2:$I$1000)=0, "", SUMPRODUCT(--(YEAR(Data!$A$2:$A$1000)=H3),Data!$I$2:$I$1000))</f>
        <v>493</v>
      </c>
      <c r="I11" s="27" t="str" cm="1">
        <f t="array" ref="I11">IF(SUMPRODUCT(--(YEAR(Data!$A$2:$A$1000)=I3),Data!$I$2:$I$1000)=0, "", SUMPRODUCT(--(YEAR(Data!$A$2:$A$1000)=I3),Data!$I$2:$I$1000))</f>
        <v/>
      </c>
      <c r="J11" s="27" t="str" cm="1">
        <f t="array" ref="J11">IF(SUMPRODUCT(--(YEAR(Data!$A$2:$A$1000)=J3),Data!$I$2:$I$1000)=0, "", SUMPRODUCT(--(YEAR(Data!$A$2:$A$1000)=J3),Data!$I$2:$I$1000))</f>
        <v/>
      </c>
      <c r="K11" s="27" t="str" cm="1">
        <f t="array" ref="K11">IF(SUMPRODUCT(--(YEAR(Data!$A$2:$A$1000)=K3),Data!$I$2:$I$1000)=0, "", SUMPRODUCT(--(YEAR(Data!$A$2:$A$1000)=K3),Data!$I$2:$I$1000))</f>
        <v/>
      </c>
      <c r="L11" s="27" t="str" cm="1">
        <f t="array" ref="L11">IF(SUMPRODUCT(--(YEAR(Data!$A$2:$A$1000)=L3),Data!$I$2:$I$1000)=0, "", SUMPRODUCT(--(YEAR(Data!$A$2:$A$1000)=L3),Data!$I$2:$I$1000))</f>
        <v/>
      </c>
      <c r="M11" s="27" t="str" cm="1">
        <f t="array" ref="M11">IF(SUMPRODUCT(--(YEAR(Data!$A$2:$A$1000)=M3),Data!$I$2:$I$1000)=0, "", SUMPRODUCT(--(YEAR(Data!$A$2:$A$1000)=M3),Data!$I$2:$I$1000))</f>
        <v/>
      </c>
    </row>
    <row r="12" spans="1:28" ht="22.8" customHeight="1" x14ac:dyDescent="0.3">
      <c r="A12" s="30" t="s">
        <v>17</v>
      </c>
      <c r="B12" s="31">
        <f t="shared" si="0"/>
        <v>2559</v>
      </c>
      <c r="C12" s="32" cm="1">
        <f t="array" ref="C12">IF(SUMPRODUCT(--(YEAR(Data!$A$2:$A$1000)=C3),Data!$J$2:$J$1000)=0, "", SUMPRODUCT(--(YEAR(Data!$A$2:$A$1000)=C3),Data!$J$2:$J$1000))</f>
        <v>114</v>
      </c>
      <c r="D12" s="32" cm="1">
        <f t="array" ref="D12">IF(SUMPRODUCT(--(YEAR(Data!$A$2:$A$1000)=D3),Data!$J$2:$J$1000)=0, "", SUMPRODUCT(--(YEAR(Data!$A$2:$A$1000)=D3),Data!$J$2:$J$1000))</f>
        <v>258</v>
      </c>
      <c r="E12" s="32" cm="1">
        <f t="array" ref="E12">IF(SUMPRODUCT(--(YEAR(Data!$A$2:$A$1000)=E3),Data!$J$2:$J$1000)=0, "", SUMPRODUCT(--(YEAR(Data!$A$2:$A$1000)=E3),Data!$J$2:$J$1000))</f>
        <v>402</v>
      </c>
      <c r="F12" s="32" cm="1">
        <f t="array" ref="F12">IF(SUMPRODUCT(--(YEAR(Data!$A$2:$A$1000)=F3),Data!$J$2:$J$1000)=0, "", SUMPRODUCT(--(YEAR(Data!$A$2:$A$1000)=F3),Data!$J$2:$J$1000))</f>
        <v>546</v>
      </c>
      <c r="G12" s="32" cm="1">
        <f t="array" ref="G12">IF(SUMPRODUCT(--(YEAR(Data!$A$2:$A$1000)=G3),Data!$J$2:$J$1000)=0, "", SUMPRODUCT(--(YEAR(Data!$A$2:$A$1000)=G3),Data!$J$2:$J$1000))</f>
        <v>604</v>
      </c>
      <c r="H12" s="32" cm="1">
        <f t="array" ref="H12">IF(SUMPRODUCT(--(YEAR(Data!$A$2:$A$1000)=H3),Data!$J$2:$J$1000)=0, "", SUMPRODUCT(--(YEAR(Data!$A$2:$A$1000)=H3),Data!$J$2:$J$1000))</f>
        <v>635</v>
      </c>
      <c r="I12" s="32" t="str" cm="1">
        <f t="array" ref="I12">IF(SUMPRODUCT(--(YEAR(Data!$A$2:$A$1000)=I3),Data!$J$2:$J$1000)=0, "", SUMPRODUCT(--(YEAR(Data!$A$2:$A$1000)=I3),Data!$J$2:$J$1000))</f>
        <v/>
      </c>
      <c r="J12" s="32" t="str" cm="1">
        <f t="array" ref="J12">IF(SUMPRODUCT(--(YEAR(Data!$A$2:$A$1000)=J3),Data!$J$2:$J$1000)=0, "", SUMPRODUCT(--(YEAR(Data!$A$2:$A$1000)=J3),Data!$J$2:$J$1000))</f>
        <v/>
      </c>
      <c r="K12" s="32" t="str" cm="1">
        <f t="array" ref="K12">IF(SUMPRODUCT(--(YEAR(Data!$A$2:$A$1000)=K3),Data!$J$2:$J$1000)=0, "", SUMPRODUCT(--(YEAR(Data!$A$2:$A$1000)=K3),Data!$J$2:$J$1000))</f>
        <v/>
      </c>
      <c r="L12" s="32" t="str" cm="1">
        <f t="array" ref="L12">IF(SUMPRODUCT(--(YEAR(Data!$A$2:$A$1000)=L3),Data!$J$2:$J$1000)=0, "", SUMPRODUCT(--(YEAR(Data!$A$2:$A$1000)=L3),Data!$J$2:$J$1000))</f>
        <v/>
      </c>
      <c r="M12" s="32" t="str" cm="1">
        <f t="array" ref="M12">IF(SUMPRODUCT(--(YEAR(Data!$A$2:$A$1000)=M3),Data!$J$2:$J$1000)=0, "", SUMPRODUCT(--(YEAR(Data!$A$2:$A$1000)=M3),Data!$J$2:$J$1000))</f>
        <v/>
      </c>
    </row>
    <row r="13" spans="1:28" ht="22.8" customHeight="1" x14ac:dyDescent="0.3">
      <c r="A13" s="29" t="s">
        <v>7</v>
      </c>
      <c r="B13" s="28">
        <f t="shared" si="0"/>
        <v>90</v>
      </c>
      <c r="C13" s="27" cm="1">
        <f t="array" ref="C13">IF(SUMPRODUCT(--(YEAR(Data!$A$2:$A$1000)=C3),Data!$K$2:$K$1000)=0, "", SUMPRODUCT(--(YEAR(Data!$A$2:$A$1000)=C3),Data!$K$2:$K$1000))</f>
        <v>2</v>
      </c>
      <c r="D13" s="27" cm="1">
        <f t="array" ref="D13">IF(SUMPRODUCT(--(YEAR(Data!$A$2:$A$1000)=D3),Data!$K$2:$K$1000)=0, "", SUMPRODUCT(--(YEAR(Data!$A$2:$A$1000)=D3),Data!$K$2:$K$1000))</f>
        <v>3</v>
      </c>
      <c r="E13" s="27" cm="1">
        <f t="array" ref="E13">IF(SUMPRODUCT(--(YEAR(Data!$A$2:$A$1000)=E3),Data!$K$2:$K$1000)=0, "", SUMPRODUCT(--(YEAR(Data!$A$2:$A$1000)=E3),Data!$K$2:$K$1000))</f>
        <v>7</v>
      </c>
      <c r="F13" s="27" cm="1">
        <f t="array" ref="F13">IF(SUMPRODUCT(--(YEAR(Data!$A$2:$A$1000)=F3),Data!$K$2:$K$1000)=0, "", SUMPRODUCT(--(YEAR(Data!$A$2:$A$1000)=F3),Data!$K$2:$K$1000))</f>
        <v>35</v>
      </c>
      <c r="G13" s="27" cm="1">
        <f t="array" ref="G13">IF(SUMPRODUCT(--(YEAR(Data!$A$2:$A$1000)=G3),Data!$K$2:$K$1000)=0, "", SUMPRODUCT(--(YEAR(Data!$A$2:$A$1000)=G3),Data!$K$2:$K$1000))</f>
        <v>35</v>
      </c>
      <c r="H13" s="27" cm="1">
        <f t="array" ref="H13">IF(SUMPRODUCT(--(YEAR(Data!$A$2:$A$1000)=H3),Data!$K$2:$K$1000)=0, "", SUMPRODUCT(--(YEAR(Data!$A$2:$A$1000)=H3),Data!$K$2:$K$1000))</f>
        <v>8</v>
      </c>
      <c r="I13" s="27" t="str" cm="1">
        <f t="array" ref="I13">IF(SUMPRODUCT(--(YEAR(Data!$A$2:$A$1000)=I3),Data!$K$2:$K$1000)=0, "", SUMPRODUCT(--(YEAR(Data!$A$2:$A$1000)=I3),Data!$K$2:$K$1000))</f>
        <v/>
      </c>
      <c r="J13" s="27" t="str" cm="1">
        <f t="array" ref="J13">IF(SUMPRODUCT(--(YEAR(Data!$A$2:$A$1000)=J3),Data!$K$2:$K$1000)=0, "", SUMPRODUCT(--(YEAR(Data!$A$2:$A$1000)=J3),Data!$K$2:$K$1000))</f>
        <v/>
      </c>
      <c r="K13" s="27" t="str" cm="1">
        <f t="array" ref="K13">IF(SUMPRODUCT(--(YEAR(Data!$A$2:$A$1000)=K3),Data!$K$2:$K$1000)=0, "", SUMPRODUCT(--(YEAR(Data!$A$2:$A$1000)=K3),Data!$K$2:$K$1000))</f>
        <v/>
      </c>
      <c r="L13" s="27" t="str" cm="1">
        <f t="array" ref="L13">IF(SUMPRODUCT(--(YEAR(Data!$A$2:$A$1000)=L3),Data!$K$2:$K$1000)=0, "", SUMPRODUCT(--(YEAR(Data!$A$2:$A$1000)=L3),Data!$K$2:$K$1000))</f>
        <v/>
      </c>
      <c r="M13" s="27" t="str" cm="1">
        <f t="array" ref="M13">IF(SUMPRODUCT(--(YEAR(Data!$A$2:$A$1000)=M3),Data!$K$2:$K$1000)=0, "", SUMPRODUCT(--(YEAR(Data!$A$2:$A$1000)=M3),Data!$K$2:$K$1000))</f>
        <v/>
      </c>
    </row>
    <row r="14" spans="1:28" ht="22.8" customHeight="1" x14ac:dyDescent="0.3">
      <c r="A14" s="30" t="s">
        <v>9</v>
      </c>
      <c r="B14" s="31">
        <f t="shared" si="0"/>
        <v>263</v>
      </c>
      <c r="C14" s="32" cm="1">
        <f t="array" ref="C14">IF(SUMPRODUCT(--(YEAR(Data!$A$2:$A$1000)=C3),Data!$L$2:$L$1000)=0, "", SUMPRODUCT(--(YEAR(Data!$A$2:$A$1000)=C3),Data!$L$2:$L$1000))</f>
        <v>27</v>
      </c>
      <c r="D14" s="32" cm="1">
        <f t="array" ref="D14">IF(SUMPRODUCT(--(YEAR(Data!$A$2:$A$1000)=D3),Data!$L$2:$L$1000)=0, "", SUMPRODUCT(--(YEAR(Data!$A$2:$A$1000)=D3),Data!$L$2:$L$1000))</f>
        <v>50</v>
      </c>
      <c r="E14" s="32" cm="1">
        <f t="array" ref="E14">IF(SUMPRODUCT(--(YEAR(Data!$A$2:$A$1000)=E3),Data!$L$2:$L$1000)=0, "", SUMPRODUCT(--(YEAR(Data!$A$2:$A$1000)=E3),Data!$L$2:$L$1000))</f>
        <v>42</v>
      </c>
      <c r="F14" s="32" cm="1">
        <f t="array" ref="F14">IF(SUMPRODUCT(--(YEAR(Data!$A$2:$A$1000)=F3),Data!$L$2:$L$1000)=0, "", SUMPRODUCT(--(YEAR(Data!$A$2:$A$1000)=F3),Data!$L$2:$L$1000))</f>
        <v>42</v>
      </c>
      <c r="G14" s="32" cm="1">
        <f t="array" ref="G14">IF(SUMPRODUCT(--(YEAR(Data!$A$2:$A$1000)=G3),Data!$L$2:$L$1000)=0, "", SUMPRODUCT(--(YEAR(Data!$A$2:$A$1000)=G3),Data!$L$2:$L$1000))</f>
        <v>67</v>
      </c>
      <c r="H14" s="32" cm="1">
        <f t="array" ref="H14">IF(SUMPRODUCT(--(YEAR(Data!$A$2:$A$1000)=H3),Data!$L$2:$L$1000)=0, "", SUMPRODUCT(--(YEAR(Data!$A$2:$A$1000)=H3),Data!$L$2:$L$1000))</f>
        <v>35</v>
      </c>
      <c r="I14" s="32" t="str" cm="1">
        <f t="array" ref="I14">IF(SUMPRODUCT(--(YEAR(Data!$A$2:$A$1000)=I3),Data!$L$2:$L$1000)=0, "", SUMPRODUCT(--(YEAR(Data!$A$2:$A$1000)=I3),Data!$L$2:$L$1000))</f>
        <v/>
      </c>
      <c r="J14" s="32" t="str" cm="1">
        <f t="array" ref="J14">IF(SUMPRODUCT(--(YEAR(Data!$A$2:$A$1000)=J3),Data!$L$2:$L$1000)=0, "", SUMPRODUCT(--(YEAR(Data!$A$2:$A$1000)=J3),Data!$L$2:$L$1000))</f>
        <v/>
      </c>
      <c r="K14" s="32" t="str" cm="1">
        <f t="array" ref="K14">IF(SUMPRODUCT(--(YEAR(Data!$A$2:$A$1000)=K3),Data!$L$2:$L$1000)=0, "", SUMPRODUCT(--(YEAR(Data!$A$2:$A$1000)=K3),Data!$L$2:$L$1000))</f>
        <v/>
      </c>
      <c r="L14" s="32" t="str" cm="1">
        <f t="array" ref="L14">IF(SUMPRODUCT(--(YEAR(Data!$A$2:$A$1000)=L3),Data!$L$2:$L$1000)=0, "", SUMPRODUCT(--(YEAR(Data!$A$2:$A$1000)=L3),Data!$L$2:$L$1000))</f>
        <v/>
      </c>
      <c r="M14" s="32" t="str" cm="1">
        <f t="array" ref="M14">IF(SUMPRODUCT(--(YEAR(Data!$A$2:$A$1000)=M3),Data!$L$2:$L$1000)=0, "", SUMPRODUCT(--(YEAR(Data!$A$2:$A$1000)=M3),Data!$L$2:$L$1000))</f>
        <v/>
      </c>
    </row>
    <row r="15" spans="1:28" ht="22.8" customHeight="1" x14ac:dyDescent="0.3">
      <c r="A15" s="29" t="s">
        <v>10</v>
      </c>
      <c r="B15" s="28">
        <f t="shared" si="0"/>
        <v>598</v>
      </c>
      <c r="C15" s="27" cm="1">
        <f t="array" ref="C15">IF(SUMPRODUCT(--(YEAR(Data!$A$2:$A$1000)=C3),Data!$M$2:$M$1000)=0, "", SUMPRODUCT(--(YEAR(Data!$A$2:$A$1000)=C3),Data!$M$2:$M$1000))</f>
        <v>120</v>
      </c>
      <c r="D15" s="27" cm="1">
        <f t="array" ref="D15">IF(SUMPRODUCT(--(YEAR(Data!$A$2:$A$1000)=D3),Data!$M$2:$M$1000)=0, "", SUMPRODUCT(--(YEAR(Data!$A$2:$A$1000)=D3),Data!$M$2:$M$1000))</f>
        <v>110</v>
      </c>
      <c r="E15" s="27" cm="1">
        <f t="array" ref="E15">IF(SUMPRODUCT(--(YEAR(Data!$A$2:$A$1000)=E3),Data!$M$2:$M$1000)=0, "", SUMPRODUCT(--(YEAR(Data!$A$2:$A$1000)=E3),Data!$M$2:$M$1000))</f>
        <v>99</v>
      </c>
      <c r="F15" s="27" cm="1">
        <f t="array" ref="F15">IF(SUMPRODUCT(--(YEAR(Data!$A$2:$A$1000)=F3),Data!$M$2:$M$1000)=0, "", SUMPRODUCT(--(YEAR(Data!$A$2:$A$1000)=F3),Data!$M$2:$M$1000))</f>
        <v>112</v>
      </c>
      <c r="G15" s="27" cm="1">
        <f t="array" ref="G15">IF(SUMPRODUCT(--(YEAR(Data!$A$2:$A$1000)=G3),Data!$M$2:$M$1000)=0, "", SUMPRODUCT(--(YEAR(Data!$A$2:$A$1000)=G3),Data!$M$2:$M$1000))</f>
        <v>95</v>
      </c>
      <c r="H15" s="27" cm="1">
        <f t="array" ref="H15">IF(SUMPRODUCT(--(YEAR(Data!$A$2:$A$1000)=H3),Data!$M$2:$M$1000)=0, "", SUMPRODUCT(--(YEAR(Data!$A$2:$A$1000)=H3),Data!$M$2:$M$1000))</f>
        <v>62</v>
      </c>
      <c r="I15" s="27" t="str" cm="1">
        <f t="array" ref="I15">IF(SUMPRODUCT(--(YEAR(Data!$A$2:$A$1000)=I3),Data!$M$2:$M$1000)=0, "", SUMPRODUCT(--(YEAR(Data!$A$2:$A$1000)=I3),Data!$M$2:$M$1000))</f>
        <v/>
      </c>
      <c r="J15" s="27" t="str" cm="1">
        <f t="array" ref="J15">IF(SUMPRODUCT(--(YEAR(Data!$A$2:$A$1000)=J3),Data!$M$2:$M$1000)=0, "", SUMPRODUCT(--(YEAR(Data!$A$2:$A$1000)=J3),Data!$M$2:$M$1000))</f>
        <v/>
      </c>
      <c r="K15" s="27" t="str" cm="1">
        <f t="array" ref="K15">IF(SUMPRODUCT(--(YEAR(Data!$A$2:$A$1000)=K3),Data!$M$2:$M$1000)=0, "", SUMPRODUCT(--(YEAR(Data!$A$2:$A$1000)=K3),Data!$M$2:$M$1000))</f>
        <v/>
      </c>
      <c r="L15" s="27" t="str" cm="1">
        <f t="array" ref="L15">IF(SUMPRODUCT(--(YEAR(Data!$A$2:$A$1000)=L3),Data!$M$2:$M$1000)=0, "", SUMPRODUCT(--(YEAR(Data!$A$2:$A$1000)=L3),Data!$M$2:$M$1000))</f>
        <v/>
      </c>
      <c r="M15" s="27" t="str" cm="1">
        <f t="array" ref="M15">IF(SUMPRODUCT(--(YEAR(Data!$A$2:$A$1000)=M3),Data!$M$2:$M$1000)=0, "", SUMPRODUCT(--(YEAR(Data!$A$2:$A$1000)=M3),Data!$M$2:$M$1000))</f>
        <v/>
      </c>
    </row>
    <row r="16" spans="1:28" ht="22.8" customHeight="1" x14ac:dyDescent="0.3">
      <c r="A16" s="30" t="s">
        <v>11</v>
      </c>
      <c r="B16" s="31">
        <f t="shared" si="0"/>
        <v>52</v>
      </c>
      <c r="C16" s="32" cm="1">
        <f t="array" ref="C16">IF(SUMPRODUCT(--(YEAR(Data!$A$2:$A$1000)=C3),Data!$N$2:$N$1000)=0, "", SUMPRODUCT(--(YEAR(Data!$A$2:$A$1000)=C3),Data!$N$2:$N$1000))</f>
        <v>8</v>
      </c>
      <c r="D16" s="32" cm="1">
        <f t="array" ref="D16">IF(SUMPRODUCT(--(YEAR(Data!$A$2:$A$1000)=D3),Data!$N$2:$N$1000)=0, "", SUMPRODUCT(--(YEAR(Data!$A$2:$A$1000)=D3),Data!$N$2:$N$1000))</f>
        <v>4</v>
      </c>
      <c r="E16" s="32" cm="1">
        <f t="array" ref="E16">IF(SUMPRODUCT(--(YEAR(Data!$A$2:$A$1000)=E3),Data!$N$2:$N$1000)=0, "", SUMPRODUCT(--(YEAR(Data!$A$2:$A$1000)=E3),Data!$N$2:$N$1000))</f>
        <v>5</v>
      </c>
      <c r="F16" s="32" cm="1">
        <f t="array" ref="F16">IF(SUMPRODUCT(--(YEAR(Data!$A$2:$A$1000)=F3),Data!$N$2:$N$1000)=0, "", SUMPRODUCT(--(YEAR(Data!$A$2:$A$1000)=F3),Data!$N$2:$N$1000))</f>
        <v>14</v>
      </c>
      <c r="G16" s="32" cm="1">
        <f t="array" ref="G16">IF(SUMPRODUCT(--(YEAR(Data!$A$2:$A$1000)=G3),Data!$N$2:$N$1000)=0, "", SUMPRODUCT(--(YEAR(Data!$A$2:$A$1000)=G3),Data!$N$2:$N$1000))</f>
        <v>14</v>
      </c>
      <c r="H16" s="32" cm="1">
        <f t="array" ref="H16">IF(SUMPRODUCT(--(YEAR(Data!$A$2:$A$1000)=H3),Data!$N$2:$N$1000)=0, "", SUMPRODUCT(--(YEAR(Data!$A$2:$A$1000)=H3),Data!$N$2:$N$1000))</f>
        <v>7</v>
      </c>
      <c r="I16" s="32" t="str" cm="1">
        <f t="array" ref="I16">IF(SUMPRODUCT(--(YEAR(Data!$A$2:$A$1000)=I3),Data!$N$2:$N$1000)=0, "", SUMPRODUCT(--(YEAR(Data!$A$2:$A$1000)=I3),Data!$N$2:$N$1000))</f>
        <v/>
      </c>
      <c r="J16" s="32" t="str" cm="1">
        <f t="array" ref="J16">IF(SUMPRODUCT(--(YEAR(Data!$A$2:$A$1000)=J3),Data!$N$2:$N$1000)=0, "", SUMPRODUCT(--(YEAR(Data!$A$2:$A$1000)=J3),Data!$N$2:$N$1000))</f>
        <v/>
      </c>
      <c r="K16" s="32" t="str" cm="1">
        <f t="array" ref="K16">IF(SUMPRODUCT(--(YEAR(Data!$A$2:$A$1000)=K3),Data!$N$2:$N$1000)=0, "", SUMPRODUCT(--(YEAR(Data!$A$2:$A$1000)=K3),Data!$N$2:$N$1000))</f>
        <v/>
      </c>
      <c r="L16" s="32" t="str" cm="1">
        <f t="array" ref="L16">IF(SUMPRODUCT(--(YEAR(Data!$A$2:$A$1000)=L3),Data!$N$2:$N$1000)=0, "", SUMPRODUCT(--(YEAR(Data!$A$2:$A$1000)=L3),Data!$N$2:$N$1000))</f>
        <v/>
      </c>
      <c r="M16" s="32" t="str" cm="1">
        <f t="array" ref="M16">IF(SUMPRODUCT(--(YEAR(Data!$A$2:$A$1000)=M3),Data!$N$2:$N$1000)=0, "", SUMPRODUCT(--(YEAR(Data!$A$2:$A$1000)=M3),Data!$N$2:$N$1000))</f>
        <v/>
      </c>
    </row>
    <row r="17" spans="1:13" ht="22.8" customHeight="1" x14ac:dyDescent="0.3">
      <c r="A17" s="29" t="s">
        <v>12</v>
      </c>
      <c r="B17" s="28">
        <f t="shared" si="0"/>
        <v>1766</v>
      </c>
      <c r="C17" s="27" cm="1">
        <f t="array" ref="C17">IF(SUMPRODUCT(--(YEAR(Data!$A$2:$A$1000)=C3),Data!$O$2:$O$1000)=0, "", SUMPRODUCT(--(YEAR(Data!$A$2:$A$1000)=C3),Data!$O$2:$O$1000))</f>
        <v>186</v>
      </c>
      <c r="D17" s="27" cm="1">
        <f t="array" ref="D17">IF(SUMPRODUCT(--(YEAR(Data!$A$2:$A$1000)=D3),Data!$O$2:$O$1000)=0, "", SUMPRODUCT(--(YEAR(Data!$A$2:$A$1000)=D3),Data!$O$2:$O$1000))</f>
        <v>310</v>
      </c>
      <c r="E17" s="27" cm="1">
        <f t="array" ref="E17">IF(SUMPRODUCT(--(YEAR(Data!$A$2:$A$1000)=E3),Data!$O$2:$O$1000)=0, "", SUMPRODUCT(--(YEAR(Data!$A$2:$A$1000)=E3),Data!$O$2:$O$1000))</f>
        <v>435</v>
      </c>
      <c r="F17" s="27" cm="1">
        <f t="array" ref="F17">IF(SUMPRODUCT(--(YEAR(Data!$A$2:$A$1000)=F3),Data!$O$2:$O$1000)=0, "", SUMPRODUCT(--(YEAR(Data!$A$2:$A$1000)=F3),Data!$O$2:$O$1000))</f>
        <v>279</v>
      </c>
      <c r="G17" s="27" cm="1">
        <f t="array" ref="G17">IF(SUMPRODUCT(--(YEAR(Data!$A$2:$A$1000)=G3),Data!$O$2:$O$1000)=0, "", SUMPRODUCT(--(YEAR(Data!$A$2:$A$1000)=G3),Data!$O$2:$O$1000))</f>
        <v>281</v>
      </c>
      <c r="H17" s="27" cm="1">
        <f t="array" ref="H17">IF(SUMPRODUCT(--(YEAR(Data!$A$2:$A$1000)=H3),Data!$O$2:$O$1000)=0, "", SUMPRODUCT(--(YEAR(Data!$A$2:$A$1000)=H3),Data!$O$2:$O$1000))</f>
        <v>275</v>
      </c>
      <c r="I17" s="27" t="str" cm="1">
        <f t="array" ref="I17">IF(SUMPRODUCT(--(YEAR(Data!$A$2:$A$1000)=I3),Data!$O$2:$O$1000)=0, "", SUMPRODUCT(--(YEAR(Data!$A$2:$A$1000)=I3),Data!$O$2:$O$1000))</f>
        <v/>
      </c>
      <c r="J17" s="27" t="str" cm="1">
        <f t="array" ref="J17">IF(SUMPRODUCT(--(YEAR(Data!$A$2:$A$1000)=J3),Data!$O$2:$O$1000)=0, "", SUMPRODUCT(--(YEAR(Data!$A$2:$A$1000)=J3),Data!$O$2:$O$1000))</f>
        <v/>
      </c>
      <c r="K17" s="27" t="str" cm="1">
        <f t="array" ref="K17">IF(SUMPRODUCT(--(YEAR(Data!$A$2:$A$1000)=K3),Data!$O$2:$O$1000)=0, "", SUMPRODUCT(--(YEAR(Data!$A$2:$A$1000)=K3),Data!$O$2:$O$1000))</f>
        <v/>
      </c>
      <c r="L17" s="27" t="str" cm="1">
        <f t="array" ref="L17">IF(SUMPRODUCT(--(YEAR(Data!$A$2:$A$1000)=L3),Data!$O$2:$O$1000)=0, "", SUMPRODUCT(--(YEAR(Data!$A$2:$A$1000)=L3),Data!$O$2:$O$1000))</f>
        <v/>
      </c>
      <c r="M17" s="27" t="str" cm="1">
        <f t="array" ref="M17">IF(SUMPRODUCT(--(YEAR(Data!$A$2:$A$1000)=M3),Data!$O$2:$O$1000)=0, "", SUMPRODUCT(--(YEAR(Data!$A$2:$A$1000)=M3),Data!$O$2:$O$1000))</f>
        <v/>
      </c>
    </row>
    <row r="18" spans="1:13" ht="22.8" customHeight="1" x14ac:dyDescent="0.3">
      <c r="A18" s="30" t="s">
        <v>13</v>
      </c>
      <c r="B18" s="31">
        <f t="shared" si="0"/>
        <v>67</v>
      </c>
      <c r="C18" s="32" cm="1">
        <f t="array" ref="C18">IF(SUMPRODUCT(--(YEAR(Data!$A$2:$A$1000)=C3),Data!$P$2:$P$1000)=0, "", SUMPRODUCT(--(YEAR(Data!$A$2:$A$1000)=C3),Data!$P$2:$P$1000))</f>
        <v>13</v>
      </c>
      <c r="D18" s="32" cm="1">
        <f t="array" ref="D18">IF(SUMPRODUCT(--(YEAR(Data!$A$2:$A$1000)=D3),Data!$P$2:$P$1000)=0, "", SUMPRODUCT(--(YEAR(Data!$A$2:$A$1000)=D3),Data!$P$2:$P$1000))</f>
        <v>10</v>
      </c>
      <c r="E18" s="32" cm="1">
        <f t="array" ref="E18">IF(SUMPRODUCT(--(YEAR(Data!$A$2:$A$1000)=E3),Data!$P$2:$P$1000)=0, "", SUMPRODUCT(--(YEAR(Data!$A$2:$A$1000)=E3),Data!$P$2:$P$1000))</f>
        <v>3</v>
      </c>
      <c r="F18" s="32" cm="1">
        <f t="array" ref="F18">IF(SUMPRODUCT(--(YEAR(Data!$A$2:$A$1000)=F3),Data!$P$2:$P$1000)=0, "", SUMPRODUCT(--(YEAR(Data!$A$2:$A$1000)=F3),Data!$P$2:$P$1000))</f>
        <v>20</v>
      </c>
      <c r="G18" s="32" cm="1">
        <f t="array" ref="G18">IF(SUMPRODUCT(--(YEAR(Data!$A$2:$A$1000)=G3),Data!$P$2:$P$1000)=0, "", SUMPRODUCT(--(YEAR(Data!$A$2:$A$1000)=G3),Data!$P$2:$P$1000))</f>
        <v>12</v>
      </c>
      <c r="H18" s="32" cm="1">
        <f t="array" ref="H18">IF(SUMPRODUCT(--(YEAR(Data!$A$2:$A$1000)=H3),Data!$P$2:$P$1000)=0, "", SUMPRODUCT(--(YEAR(Data!$A$2:$A$1000)=H3),Data!$P$2:$P$1000))</f>
        <v>9</v>
      </c>
      <c r="I18" s="32" t="str" cm="1">
        <f t="array" ref="I18">IF(SUMPRODUCT(--(YEAR(Data!$A$2:$A$1000)=I3),Data!$P$2:$P$1000)=0, "", SUMPRODUCT(--(YEAR(Data!$A$2:$A$1000)=I3),Data!$P$2:$P$1000))</f>
        <v/>
      </c>
      <c r="J18" s="32" t="str" cm="1">
        <f t="array" ref="J18">IF(SUMPRODUCT(--(YEAR(Data!$A$2:$A$1000)=J3),Data!$P$2:$P$1000)=0, "", SUMPRODUCT(--(YEAR(Data!$A$2:$A$1000)=J3),Data!$P$2:$P$1000))</f>
        <v/>
      </c>
      <c r="K18" s="32" t="str" cm="1">
        <f t="array" ref="K18">IF(SUMPRODUCT(--(YEAR(Data!$A$2:$A$1000)=K3),Data!$P$2:$P$1000)=0, "", SUMPRODUCT(--(YEAR(Data!$A$2:$A$1000)=K3),Data!$P$2:$P$1000))</f>
        <v/>
      </c>
      <c r="L18" s="32" t="str" cm="1">
        <f t="array" ref="L18">IF(SUMPRODUCT(--(YEAR(Data!$A$2:$A$1000)=L3),Data!$P$2:$P$1000)=0, "", SUMPRODUCT(--(YEAR(Data!$A$2:$A$1000)=L3),Data!$P$2:$P$1000))</f>
        <v/>
      </c>
      <c r="M18" s="32" t="str" cm="1">
        <f t="array" ref="M18">IF(SUMPRODUCT(--(YEAR(Data!$A$2:$A$1000)=M3),Data!$P$2:$P$1000)=0, "", SUMPRODUCT(--(YEAR(Data!$A$2:$A$1000)=M3),Data!$P$2:$P$1000))</f>
        <v/>
      </c>
    </row>
    <row r="19" spans="1:13" ht="22.8" customHeight="1" x14ac:dyDescent="0.3">
      <c r="A19" s="29" t="s">
        <v>14</v>
      </c>
      <c r="B19" s="28">
        <f t="shared" si="0"/>
        <v>71346</v>
      </c>
      <c r="C19" s="28" cm="1">
        <f t="array" ref="C19">IF(SUMPRODUCT(--(YEAR(Data!$A$2:$A$1000)=C3),Data!$Q$2:$Q$1000)=0, "", SUMPRODUCT(--(YEAR(Data!$A$2:$A$1000)=C3),Data!$Q$2:$Q$1000))</f>
        <v>15066</v>
      </c>
      <c r="D19" s="28" cm="1">
        <f t="array" ref="D19">IF(SUMPRODUCT(--(YEAR(Data!$A$2:$A$1000)=D3),Data!$Q$2:$Q$1000)=0, "", SUMPRODUCT(--(YEAR(Data!$A$2:$A$1000)=D3),Data!$Q$2:$Q$1000))</f>
        <v>15210</v>
      </c>
      <c r="E19" s="28" cm="1">
        <f t="array" ref="E19">IF(SUMPRODUCT(--(YEAR(Data!$A$2:$A$1000)=E3),Data!$Q$2:$Q$1000)=0, "", SUMPRODUCT(--(YEAR(Data!$A$2:$A$1000)=E3),Data!$Q$2:$Q$1000))</f>
        <v>15354</v>
      </c>
      <c r="F19" s="28" cm="1">
        <f t="array" ref="F19">IF(SUMPRODUCT(--(YEAR(Data!$A$2:$A$1000)=F3),Data!$Q$2:$Q$1000)=0, "", SUMPRODUCT(--(YEAR(Data!$A$2:$A$1000)=F3),Data!$Q$2:$Q$1000))</f>
        <v>6988</v>
      </c>
      <c r="G19" s="28" cm="1">
        <f t="array" ref="G19">IF(SUMPRODUCT(--(YEAR(Data!$A$2:$A$1000)=G3),Data!$Q$2:$Q$1000)=0, "", SUMPRODUCT(--(YEAR(Data!$A$2:$A$1000)=G3),Data!$Q$2:$Q$1000))</f>
        <v>5583</v>
      </c>
      <c r="H19" s="28" cm="1">
        <f t="array" ref="H19">IF(SUMPRODUCT(--(YEAR(Data!$A$2:$A$1000)=H3),Data!$Q$2:$Q$1000)=0, "", SUMPRODUCT(--(YEAR(Data!$A$2:$A$1000)=H3),Data!$Q$2:$Q$1000))</f>
        <v>13145</v>
      </c>
      <c r="I19" s="28" t="str" cm="1">
        <f t="array" ref="I19">IF(SUMPRODUCT(--(YEAR(Data!$A$2:$A$1000)=I3),Data!$Q$2:$Q$1000)=0, "", SUMPRODUCT(--(YEAR(Data!$A$2:$A$1000)=I3),Data!$Q$2:$Q$1000))</f>
        <v/>
      </c>
      <c r="J19" s="28" t="str" cm="1">
        <f t="array" ref="J19">IF(SUMPRODUCT(--(YEAR(Data!$A$2:$A$1000)=J3),Data!$Q$2:$Q$1000)=0, "", SUMPRODUCT(--(YEAR(Data!$A$2:$A$1000)=J3),Data!$Q$2:$Q$1000))</f>
        <v/>
      </c>
      <c r="K19" s="28" t="str" cm="1">
        <f t="array" ref="K19">IF(SUMPRODUCT(--(YEAR(Data!$A$2:$A$1000)=K3),Data!$Q$2:$Q$1000)=0, "", SUMPRODUCT(--(YEAR(Data!$A$2:$A$1000)=K3),Data!$Q$2:$Q$1000))</f>
        <v/>
      </c>
      <c r="L19" s="28" t="str" cm="1">
        <f t="array" ref="L19">IF(SUMPRODUCT(--(YEAR(Data!$A$2:$A$1000)=L3),Data!$Q$2:$Q$1000)=0, "", SUMPRODUCT(--(YEAR(Data!$A$2:$A$1000)=L3),Data!$Q$2:$Q$1000))</f>
        <v/>
      </c>
      <c r="M19" s="28" t="str" cm="1">
        <f t="array" ref="M19">IF(SUMPRODUCT(--(YEAR(Data!$A$2:$A$1000)=M3),Data!$Q$2:$Q$1000)=0, "", SUMPRODUCT(--(YEAR(Data!$A$2:$A$1000)=M3),Data!$Q$2:$Q$1000))</f>
        <v/>
      </c>
    </row>
    <row r="20" spans="1:13" ht="22.8" customHeight="1" x14ac:dyDescent="0.3">
      <c r="A20" s="30" t="s">
        <v>15</v>
      </c>
      <c r="B20" s="31">
        <f t="shared" si="0"/>
        <v>1841</v>
      </c>
      <c r="C20" s="32" cm="1">
        <f t="array" ref="C20">IF(SUMPRODUCT(--(YEAR(Data!$A$2:$A$1000)=C3),Data!$R$2:$R$1000)=0, "", SUMPRODUCT(--(YEAR(Data!$A$2:$A$1000)=C3),Data!$R$2:$R$1000))</f>
        <v>246</v>
      </c>
      <c r="D20" s="32" cm="1">
        <f t="array" ref="D20">IF(SUMPRODUCT(--(YEAR(Data!$A$2:$A$1000)=D3),Data!$R$2:$R$1000)=0, "", SUMPRODUCT(--(YEAR(Data!$A$2:$A$1000)=D3),Data!$R$2:$R$1000))</f>
        <v>320</v>
      </c>
      <c r="E20" s="32" cm="1">
        <f t="array" ref="E20">IF(SUMPRODUCT(--(YEAR(Data!$A$2:$A$1000)=E3),Data!$R$2:$R$1000)=0, "", SUMPRODUCT(--(YEAR(Data!$A$2:$A$1000)=E3),Data!$R$2:$R$1000))</f>
        <v>522</v>
      </c>
      <c r="F20" s="32" cm="1">
        <f t="array" ref="F20">IF(SUMPRODUCT(--(YEAR(Data!$A$2:$A$1000)=F3),Data!$R$2:$R$1000)=0, "", SUMPRODUCT(--(YEAR(Data!$A$2:$A$1000)=F3),Data!$R$2:$R$1000))</f>
        <v>152</v>
      </c>
      <c r="G20" s="32" cm="1">
        <f t="array" ref="G20">IF(SUMPRODUCT(--(YEAR(Data!$A$2:$A$1000)=G3),Data!$R$2:$R$1000)=0, "", SUMPRODUCT(--(YEAR(Data!$A$2:$A$1000)=G3),Data!$R$2:$R$1000))</f>
        <v>145</v>
      </c>
      <c r="H20" s="32" cm="1">
        <f t="array" ref="H20">IF(SUMPRODUCT(--(YEAR(Data!$A$2:$A$1000)=H3),Data!$R$2:$R$1000)=0, "", SUMPRODUCT(--(YEAR(Data!$A$2:$A$1000)=H3),Data!$R$2:$R$1000))</f>
        <v>456</v>
      </c>
      <c r="I20" s="32" t="str" cm="1">
        <f t="array" ref="I20">IF(SUMPRODUCT(--(YEAR(Data!$A$2:$A$1000)=I3),Data!$R$2:$R$1000)=0, "", SUMPRODUCT(--(YEAR(Data!$A$2:$A$1000)=I3),Data!$R$2:$R$1000))</f>
        <v/>
      </c>
      <c r="J20" s="32" t="str" cm="1">
        <f t="array" ref="J20">IF(SUMPRODUCT(--(YEAR(Data!$A$2:$A$1000)=J3),Data!$R$2:$R$1000)=0, "", SUMPRODUCT(--(YEAR(Data!$A$2:$A$1000)=J3),Data!$R$2:$R$1000))</f>
        <v/>
      </c>
      <c r="K20" s="32" t="str" cm="1">
        <f t="array" ref="K20">IF(SUMPRODUCT(--(YEAR(Data!$A$2:$A$1000)=K3),Data!$R$2:$R$1000)=0, "", SUMPRODUCT(--(YEAR(Data!$A$2:$A$1000)=K3),Data!$R$2:$R$1000))</f>
        <v/>
      </c>
      <c r="L20" s="32" t="str" cm="1">
        <f t="array" ref="L20">IF(SUMPRODUCT(--(YEAR(Data!$A$2:$A$1000)=L3),Data!$R$2:$R$1000)=0, "", SUMPRODUCT(--(YEAR(Data!$A$2:$A$1000)=L3),Data!$R$2:$R$1000))</f>
        <v/>
      </c>
      <c r="M20" s="32" t="str" cm="1">
        <f t="array" ref="M20">IF(SUMPRODUCT(--(YEAR(Data!$A$2:$A$1000)=M3),Data!$R$2:$R$1000)=0, "", SUMPRODUCT(--(YEAR(Data!$A$2:$A$1000)=M3),Data!$R$2:$R$1000))</f>
        <v/>
      </c>
    </row>
    <row r="21" spans="1:13" ht="22.8" customHeight="1" x14ac:dyDescent="0.3">
      <c r="A21" s="29" t="s">
        <v>31</v>
      </c>
      <c r="B21" s="28">
        <f t="shared" si="0"/>
        <v>52</v>
      </c>
      <c r="C21" s="33">
        <f t="array" ref="C21">IF(
 SUMPRODUCT(--(YEAR(Data!$A$2:$A$1000)=C3), --(ISNUMBER(Data!$S$2:$S$1000)))=0,
 "",
 MAX(IF((YEAR(Data!$A$2:$A$1000)=C3)*(ISNUMBER(Data!$S$2:$S$1000)), Data!$S$2:$S$1000))
)</f>
        <v>10</v>
      </c>
      <c r="D21" s="33">
        <f t="array" ref="D21">IF(
 SUMPRODUCT(--(YEAR(Data!$A$2:$A$1000)=D3), --(ISNUMBER(Data!$S$2:$S$1000)))=0,
 "",
 MAX(IF((YEAR(Data!$A$2:$A$1000)=D3)*(ISNUMBER(Data!$S$2:$S$1000)), Data!$S$2:$S$1000))
)</f>
        <v>7</v>
      </c>
      <c r="E21" s="33">
        <f t="array" ref="E21">IF(
 SUMPRODUCT(--(YEAR(Data!$A$2:$A$1000)=E3), --(ISNUMBER(Data!$S$2:$S$1000)))=0,
 "",
 MAX(IF((YEAR(Data!$A$2:$A$1000)=E3)*(ISNUMBER(Data!$S$2:$S$1000)), Data!$S$2:$S$1000))
)</f>
        <v>9</v>
      </c>
      <c r="F21" s="33">
        <f t="array" ref="F21">IF(
 SUMPRODUCT(--(YEAR(Data!$A$2:$A$1000)=F3), --(ISNUMBER(Data!$S$2:$S$1000)))=0,
 "",
 MAX(IF((YEAR(Data!$A$2:$A$1000)=F3)*(ISNUMBER(Data!$S$2:$S$1000)), Data!$S$2:$S$1000))
)</f>
        <v>8</v>
      </c>
      <c r="G21" s="33">
        <f t="array" ref="G21">IF(
 SUMPRODUCT(--(YEAR(Data!$A$2:$A$1000)=G3), --(ISNUMBER(Data!$S$2:$S$1000)))=0,
 "",
 MAX(IF((YEAR(Data!$A$2:$A$1000)=G3)*(ISNUMBER(Data!$S$2:$S$1000)), Data!$S$2:$S$1000))
)</f>
        <v>8</v>
      </c>
      <c r="H21" s="33">
        <f t="array" ref="H21">IF(
 SUMPRODUCT(--(YEAR(Data!$A$2:$A$1000)=H3), --(ISNUMBER(Data!$S$2:$S$1000)))=0,
 "",
 MAX(IF((YEAR(Data!$A$2:$A$1000)=H3)*(ISNUMBER(Data!$S$2:$S$1000)), Data!$S$2:$S$1000))
)</f>
        <v>10</v>
      </c>
      <c r="I21" s="33" t="str">
        <f t="array" ref="I21">IF(
 SUMPRODUCT(--(YEAR(Data!$A$2:$A$1000)=I3), --(ISNUMBER(Data!$S$2:$S$1000)))=0,
 "",
 MAX(IF((YEAR(Data!$A$2:$A$1000)=I3)*(ISNUMBER(Data!$S$2:$S$1000)), Data!$S$2:$S$1000))
)</f>
        <v/>
      </c>
      <c r="J21" s="33" t="str">
        <f t="array" ref="J21">IF(
 SUMPRODUCT(--(YEAR(Data!$A$2:$A$1000)=J3), --(ISNUMBER(Data!$S$2:$S$1000)))=0,
 "",
 MAX(IF((YEAR(Data!$A$2:$A$1000)=J3)*(ISNUMBER(Data!$S$2:$S$1000)), Data!$S$2:$S$1000))
)</f>
        <v/>
      </c>
      <c r="K21" s="33" t="str">
        <f t="array" ref="K21">IF(
 SUMPRODUCT(--(YEAR(Data!$A$2:$A$1000)=K3), --(ISNUMBER(Data!$S$2:$S$1000)))=0,
 "",
 MAX(IF((YEAR(Data!$A$2:$A$1000)=K3)*(ISNUMBER(Data!$S$2:$S$1000)), Data!$S$2:$S$1000))
)</f>
        <v/>
      </c>
      <c r="L21" s="33" t="str">
        <f t="array" ref="L21">IF(
 SUMPRODUCT(--(YEAR(Data!$A$2:$A$1000)=L3), --(ISNUMBER(Data!$S$2:$S$1000)))=0,
 "",
 MAX(IF((YEAR(Data!$A$2:$A$1000)=L3)*(ISNUMBER(Data!$S$2:$S$1000)), Data!$S$2:$S$1000))
)</f>
        <v/>
      </c>
      <c r="M21" s="33" t="str">
        <f t="array" ref="M21">IF(
 SUMPRODUCT(--(YEAR(Data!$A$2:$A$1000)=M3), --(ISNUMBER(Data!$S$2:$S$1000)))=0,
 "",
 MAX(IF((YEAR(Data!$A$2:$A$1000)=M3)*(ISNUMBER(Data!$S$2:$S$1000)), Data!$S$2:$S$1000))
)</f>
        <v/>
      </c>
    </row>
    <row r="22" spans="1:13" ht="22.8" customHeight="1" x14ac:dyDescent="0.3">
      <c r="A22" s="30" t="s">
        <v>32</v>
      </c>
      <c r="B22" s="31">
        <f t="shared" si="0"/>
        <v>43993</v>
      </c>
      <c r="C22" s="31" cm="1">
        <f t="array" ref="C22">IF(SUMPRODUCT(--(YEAR(Data!$A$2:$A$1000)=C3),Data!$T$2:$T$1000)=0, "", SUMPRODUCT(--(YEAR(Data!$A$2:$A$1000)=C3),Data!$T$2:$T$1000))</f>
        <v>9344</v>
      </c>
      <c r="D22" s="31" cm="1">
        <f t="array" ref="D22">IF(SUMPRODUCT(--(YEAR(Data!$A$2:$A$1000)=D3),Data!$T$2:$T$1000)=0, "", SUMPRODUCT(--(YEAR(Data!$A$2:$A$1000)=D3),Data!$T$2:$T$1000))</f>
        <v>9726</v>
      </c>
      <c r="E22" s="31" cm="1">
        <f t="array" ref="E22">IF(SUMPRODUCT(--(YEAR(Data!$A$2:$A$1000)=E3),Data!$T$2:$T$1000)=0, "", SUMPRODUCT(--(YEAR(Data!$A$2:$A$1000)=E3),Data!$T$2:$T$1000))</f>
        <v>10771</v>
      </c>
      <c r="F22" s="31" cm="1">
        <f t="array" ref="F22">IF(SUMPRODUCT(--(YEAR(Data!$A$2:$A$1000)=F3),Data!$T$2:$T$1000)=0, "", SUMPRODUCT(--(YEAR(Data!$A$2:$A$1000)=F3),Data!$T$2:$T$1000))</f>
        <v>4602</v>
      </c>
      <c r="G22" s="31" cm="1">
        <f t="array" ref="G22">IF(SUMPRODUCT(--(YEAR(Data!$A$2:$A$1000)=G3),Data!$T$2:$T$1000)=0, "", SUMPRODUCT(--(YEAR(Data!$A$2:$A$1000)=G3),Data!$T$2:$T$1000))</f>
        <v>4590</v>
      </c>
      <c r="H22" s="31" cm="1">
        <f t="array" ref="H22">IF(SUMPRODUCT(--(YEAR(Data!$A$2:$A$1000)=H3),Data!$T$2:$T$1000)=0, "", SUMPRODUCT(--(YEAR(Data!$A$2:$A$1000)=H3),Data!$T$2:$T$1000))</f>
        <v>4960</v>
      </c>
      <c r="I22" s="31" t="str" cm="1">
        <f t="array" ref="I22">IF(SUMPRODUCT(--(YEAR(Data!$A$2:$A$1000)=I3),Data!$T$2:$T$1000)=0, "", SUMPRODUCT(--(YEAR(Data!$A$2:$A$1000)=I3),Data!$T$2:$T$1000))</f>
        <v/>
      </c>
      <c r="J22" s="31" t="str" cm="1">
        <f t="array" ref="J22">IF(SUMPRODUCT(--(YEAR(Data!$A$2:$A$1000)=J3),Data!$T$2:$T$1000)=0, "", SUMPRODUCT(--(YEAR(Data!$A$2:$A$1000)=J3),Data!$T$2:$T$1000))</f>
        <v/>
      </c>
      <c r="K22" s="31" t="str" cm="1">
        <f t="array" ref="K22">IF(SUMPRODUCT(--(YEAR(Data!$A$2:$A$1000)=K3),Data!$T$2:$T$1000)=0, "", SUMPRODUCT(--(YEAR(Data!$A$2:$A$1000)=K3),Data!$T$2:$T$1000))</f>
        <v/>
      </c>
      <c r="L22" s="31" t="str" cm="1">
        <f t="array" ref="L22">IF(SUMPRODUCT(--(YEAR(Data!$A$2:$A$1000)=L3),Data!$T$2:$T$1000)=0, "", SUMPRODUCT(--(YEAR(Data!$A$2:$A$1000)=L3),Data!$T$2:$T$1000))</f>
        <v/>
      </c>
      <c r="M22" s="31" t="str" cm="1">
        <f t="array" ref="M22">IF(SUMPRODUCT(--(YEAR(Data!$A$2:$A$1000)=M3),Data!$T$2:$T$1000)=0, "", SUMPRODUCT(--(YEAR(Data!$A$2:$A$1000)=M3),Data!$T$2:$T$1000))</f>
        <v/>
      </c>
    </row>
    <row r="24" spans="1:13" x14ac:dyDescent="0.3">
      <c r="A24" s="12">
        <f>Dashboard!B3-1</f>
        <v>2023</v>
      </c>
    </row>
    <row r="25" spans="1:13" ht="15" thickBot="1" x14ac:dyDescent="0.35">
      <c r="A25" s="13">
        <f>Dashboard!B3</f>
        <v>2024</v>
      </c>
      <c r="B25" s="20" t="s">
        <v>18</v>
      </c>
      <c r="C25" s="20" t="s">
        <v>19</v>
      </c>
      <c r="D25" s="20" t="s">
        <v>20</v>
      </c>
      <c r="E25" s="20" t="s">
        <v>21</v>
      </c>
      <c r="F25" s="20" t="s">
        <v>22</v>
      </c>
      <c r="G25" s="20" t="s">
        <v>23</v>
      </c>
      <c r="H25" s="20" t="s">
        <v>24</v>
      </c>
      <c r="I25" s="20" t="s">
        <v>25</v>
      </c>
      <c r="J25" s="20" t="s">
        <v>26</v>
      </c>
      <c r="K25" s="20" t="s">
        <v>27</v>
      </c>
      <c r="L25" s="20" t="s">
        <v>28</v>
      </c>
      <c r="M25" s="20" t="s">
        <v>29</v>
      </c>
    </row>
    <row r="26" spans="1:13" x14ac:dyDescent="0.3">
      <c r="A26" s="51" t="s">
        <v>8</v>
      </c>
      <c r="B26" s="18" cm="1">
        <f t="array" ref="B26">IFERROR(INDEX(Data!$B:$Z, MATCH(1, (YEAR(Data!$A:$A)=Dashboard!$B$3)*(MONTH(Data!$A:$A)=COLUMN(A$1)), 0), ROW(A1)), "")</f>
        <v>1248</v>
      </c>
      <c r="C26" s="18">
        <f t="array" ref="C26">IFERROR(INDEX(Data!$B:$Z, MATCH(1, (YEAR(Data!$A:$A)=Dashboard!$B$3)*(MONTH(Data!$A:$A)=COLUMN(B$1)), 0), ROW(B1)), "")</f>
        <v>1249</v>
      </c>
      <c r="D26" s="18">
        <f t="array" ref="D26">IFERROR(INDEX(Data!$B:$Z, MATCH(1, (YEAR(Data!$A:$A)=Dashboard!$B$3)*(MONTH(Data!$A:$A)=COLUMN(C$1)), 0), ROW(C1)), "")</f>
        <v>1250</v>
      </c>
      <c r="E26" s="18">
        <f t="array" ref="E26">IFERROR(INDEX(Data!$B:$Z, MATCH(1, (YEAR(Data!$A:$A)=Dashboard!$B$3)*(MONTH(Data!$A:$A)=COLUMN(D$1)), 0), ROW(D1)), "")</f>
        <v>1251</v>
      </c>
      <c r="F26" s="18">
        <f t="array" ref="F26">IFERROR(INDEX(Data!$B:$Z, MATCH(1, (YEAR(Data!$A:$A)=Dashboard!$B$3)*(MONTH(Data!$A:$A)=COLUMN(E$1)), 0), ROW(E1)), "")</f>
        <v>1252</v>
      </c>
      <c r="G26" s="18">
        <f t="array" ref="G26">IFERROR(INDEX(Data!$B:$Z, MATCH(1, (YEAR(Data!$A:$A)=Dashboard!$B$3)*(MONTH(Data!$A:$A)=COLUMN(F$1)), 0), ROW(F1)), "")</f>
        <v>1253</v>
      </c>
      <c r="H26" s="18">
        <f t="array" ref="H26">IFERROR(INDEX(Data!$B:$Z, MATCH(1, (YEAR(Data!$A:$A)=Dashboard!$B$3)*(MONTH(Data!$A:$A)=COLUMN(G$1)), 0), ROW(G1)), "")</f>
        <v>1254</v>
      </c>
      <c r="I26" s="18">
        <f t="array" ref="I26">IFERROR(INDEX(Data!$B:$Z, MATCH(1, (YEAR(Data!$A:$A)=Dashboard!$B$3)*(MONTH(Data!$A:$A)=COLUMN(H$1)), 0), ROW(H1)), "")</f>
        <v>1255</v>
      </c>
      <c r="J26" s="18">
        <f t="array" ref="J26">IFERROR(INDEX(Data!$B:$Z, MATCH(1, (YEAR(Data!$A:$A)=Dashboard!$B$3)*(MONTH(Data!$A:$A)=COLUMN(I$1)), 0), ROW(I1)), "")</f>
        <v>1256</v>
      </c>
      <c r="K26" s="18">
        <f t="array" ref="K26">IFERROR(INDEX(Data!$B:$Z, MATCH(1, (YEAR(Data!$A:$A)=Dashboard!$B$3)*(MONTH(Data!$A:$A)=COLUMN(J$1)), 0), ROW(J1)), "")</f>
        <v>1257</v>
      </c>
      <c r="L26" s="18">
        <f t="array" ref="L26">IFERROR(INDEX(Data!$B:$Z, MATCH(1, (YEAR(Data!$A:$A)=Dashboard!$B$3)*(MONTH(Data!$A:$A)=COLUMN(K$1)), 0), ROW(K1)), "")</f>
        <v>1258</v>
      </c>
      <c r="M26" s="18">
        <f t="array" ref="M26">IFERROR(INDEX(Data!$B:$Z, MATCH(1, (YEAR(Data!$A:$A)=Dashboard!$B$3)*(MONTH(Data!$A:$A)=COLUMN(L$1)), 0), ROW(L1)), "")</f>
        <v>1259</v>
      </c>
    </row>
    <row r="27" spans="1:13" ht="15" thickBot="1" x14ac:dyDescent="0.35">
      <c r="A27" s="52"/>
      <c r="B27" s="19">
        <f t="array" ref="B27">IFERROR(INDEX(Data!$B:$Z, MATCH(1, (YEAR(Data!$A:$A)=$A$24)*(MONTH(Data!$A:$A)=COLUMN(A$1)), 0), ROW(A1)), "")</f>
        <v>1236</v>
      </c>
      <c r="C27" s="19">
        <f t="array" ref="C27">IFERROR(INDEX(Data!$B:$Z, MATCH(1, (YEAR(Data!$A:$A)=$A$24)*(MONTH(Data!$A:$A)=COLUMN(B$1)), 0), ROW(B1)), "")</f>
        <v>1237</v>
      </c>
      <c r="D27" s="19">
        <f t="array" ref="D27">IFERROR(INDEX(Data!$B:$Z, MATCH(1, (YEAR(Data!$A:$A)=$A$24)*(MONTH(Data!$A:$A)=COLUMN(C$1)), 0), ROW(C1)), "")</f>
        <v>1238</v>
      </c>
      <c r="E27" s="19">
        <f t="array" ref="E27">IFERROR(INDEX(Data!$B:$Z, MATCH(1, (YEAR(Data!$A:$A)=$A$24)*(MONTH(Data!$A:$A)=COLUMN(D$1)), 0), ROW(D1)), "")</f>
        <v>1239</v>
      </c>
      <c r="F27" s="19">
        <f t="array" ref="F27">IFERROR(INDEX(Data!$B:$Z, MATCH(1, (YEAR(Data!$A:$A)=$A$24)*(MONTH(Data!$A:$A)=COLUMN(E$1)), 0), ROW(E1)), "")</f>
        <v>1240</v>
      </c>
      <c r="G27" s="19">
        <f t="array" ref="G27">IFERROR(INDEX(Data!$B:$Z, MATCH(1, (YEAR(Data!$A:$A)=$A$24)*(MONTH(Data!$A:$A)=COLUMN(F$1)), 0), ROW(F1)), "")</f>
        <v>1541</v>
      </c>
      <c r="H27" s="19">
        <f t="array" ref="H27">IFERROR(INDEX(Data!$B:$Z, MATCH(1, (YEAR(Data!$A:$A)=$A$24)*(MONTH(Data!$A:$A)=COLUMN(G$1)), 0), ROW(G1)), "")</f>
        <v>1242</v>
      </c>
      <c r="I27" s="19">
        <f t="array" ref="I27">IFERROR(INDEX(Data!$B:$Z, MATCH(1, (YEAR(Data!$A:$A)=$A$24)*(MONTH(Data!$A:$A)=COLUMN(H$1)), 0), ROW(H1)), "")</f>
        <v>1243</v>
      </c>
      <c r="J27" s="19">
        <f t="array" ref="J27">IFERROR(INDEX(Data!$B:$Z, MATCH(1, (YEAR(Data!$A:$A)=$A$24)*(MONTH(Data!$A:$A)=COLUMN(I$1)), 0), ROW(I1)), "")</f>
        <v>1244</v>
      </c>
      <c r="K27" s="19">
        <f t="array" ref="K27">IFERROR(INDEX(Data!$B:$Z, MATCH(1, (YEAR(Data!$A:$A)=$A$24)*(MONTH(Data!$A:$A)=COLUMN(J$1)), 0), ROW(J1)), "")</f>
        <v>1245</v>
      </c>
      <c r="L27" s="19">
        <f t="array" ref="L27">IFERROR(INDEX(Data!$B:$Z, MATCH(1, (YEAR(Data!$A:$A)=$A$24)*(MONTH(Data!$A:$A)=COLUMN(K$1)), 0), ROW(K1)), "")</f>
        <v>1246</v>
      </c>
      <c r="M27" s="19">
        <f t="array" ref="M27">IFERROR(INDEX(Data!$B:$Z, MATCH(1, (YEAR(Data!$A:$A)=$A$24)*(MONTH(Data!$A:$A)=COLUMN(L$1)), 0), ROW(L1)), "")</f>
        <v>1247</v>
      </c>
    </row>
    <row r="28" spans="1:13" ht="15" thickBot="1" x14ac:dyDescent="0.35">
      <c r="A28" s="13"/>
      <c r="B28" s="20" t="s">
        <v>18</v>
      </c>
      <c r="C28" s="20" t="s">
        <v>19</v>
      </c>
      <c r="D28" s="20" t="s">
        <v>20</v>
      </c>
      <c r="E28" s="20" t="s">
        <v>21</v>
      </c>
      <c r="F28" s="20" t="s">
        <v>22</v>
      </c>
      <c r="G28" s="20" t="s">
        <v>23</v>
      </c>
      <c r="H28" s="20" t="s">
        <v>24</v>
      </c>
      <c r="I28" s="20" t="s">
        <v>25</v>
      </c>
      <c r="J28" s="20" t="s">
        <v>26</v>
      </c>
      <c r="K28" s="20" t="s">
        <v>27</v>
      </c>
      <c r="L28" s="20" t="s">
        <v>28</v>
      </c>
      <c r="M28" s="20" t="s">
        <v>29</v>
      </c>
    </row>
    <row r="29" spans="1:13" x14ac:dyDescent="0.3">
      <c r="A29" s="51" t="s">
        <v>1</v>
      </c>
      <c r="B29" s="21">
        <f t="array" ref="B29">IFERROR(INDEX(Data!$B:$Z, MATCH(1, (YEAR(Data!$A:$A)=Dashboard!$B$3)*(MONTH(Data!$A:$A)=COLUMN(A$1)), 0), ROW(A2)), "")</f>
        <v>299520</v>
      </c>
      <c r="C29" s="21">
        <f t="array" ref="C29">IFERROR(INDEX(Data!$B:$Z, MATCH(1, (YEAR(Data!$A:$A)=Dashboard!$B$3)*(MONTH(Data!$A:$A)=COLUMN(B$1)), 0), ROW(B2)), "")</f>
        <v>299760</v>
      </c>
      <c r="D29" s="21">
        <f t="array" ref="D29">IFERROR(INDEX(Data!$B:$Z, MATCH(1, (YEAR(Data!$A:$A)=Dashboard!$B$3)*(MONTH(Data!$A:$A)=COLUMN(C$1)), 0), ROW(C2)), "")</f>
        <v>300000</v>
      </c>
      <c r="E29" s="21">
        <f t="array" ref="E29">IFERROR(INDEX(Data!$B:$Z, MATCH(1, (YEAR(Data!$A:$A)=Dashboard!$B$3)*(MONTH(Data!$A:$A)=COLUMN(D$1)), 0), ROW(D2)), "")</f>
        <v>300240</v>
      </c>
      <c r="F29" s="21">
        <f t="array" ref="F29">IFERROR(INDEX(Data!$B:$Z, MATCH(1, (YEAR(Data!$A:$A)=Dashboard!$B$3)*(MONTH(Data!$A:$A)=COLUMN(E$1)), 0), ROW(E2)), "")</f>
        <v>300480</v>
      </c>
      <c r="G29" s="21">
        <f t="array" ref="G29">IFERROR(INDEX(Data!$B:$Z, MATCH(1, (YEAR(Data!$A:$A)=Dashboard!$B$3)*(MONTH(Data!$A:$A)=COLUMN(F$1)), 0), ROW(F2)), "")</f>
        <v>300720</v>
      </c>
      <c r="H29" s="21">
        <f t="array" ref="H29">IFERROR(INDEX(Data!$B:$Z, MATCH(1, (YEAR(Data!$A:$A)=Dashboard!$B$3)*(MONTH(Data!$A:$A)=COLUMN(G$1)), 0), ROW(G2)), "")</f>
        <v>300960</v>
      </c>
      <c r="I29" s="21">
        <f t="array" ref="I29">IFERROR(INDEX(Data!$B:$Z, MATCH(1, (YEAR(Data!$A:$A)=Dashboard!$B$3)*(MONTH(Data!$A:$A)=COLUMN(H$1)), 0), ROW(H2)), "")</f>
        <v>301200</v>
      </c>
      <c r="J29" s="21">
        <f t="array" ref="J29">IFERROR(INDEX(Data!$B:$Z, MATCH(1, (YEAR(Data!$A:$A)=Dashboard!$B$3)*(MONTH(Data!$A:$A)=COLUMN(I$1)), 0), ROW(I2)), "")</f>
        <v>301440</v>
      </c>
      <c r="K29" s="21">
        <f t="array" ref="K29">IFERROR(INDEX(Data!$B:$Z, MATCH(1, (YEAR(Data!$A:$A)=Dashboard!$B$3)*(MONTH(Data!$A:$A)=COLUMN(J$1)), 0), ROW(J2)), "")</f>
        <v>301680</v>
      </c>
      <c r="L29" s="21">
        <f t="array" ref="L29">IFERROR(INDEX(Data!$B:$Z, MATCH(1, (YEAR(Data!$A:$A)=Dashboard!$B$3)*(MONTH(Data!$A:$A)=COLUMN(K$1)), 0), ROW(K2)), "")</f>
        <v>301920</v>
      </c>
      <c r="M29" s="21">
        <f t="array" ref="M29">IFERROR(INDEX(Data!$B:$Z, MATCH(1, (YEAR(Data!$A:$A)=Dashboard!$B$3)*(MONTH(Data!$A:$A)=COLUMN(L$1)), 0), ROW(L2)), "")</f>
        <v>302160</v>
      </c>
    </row>
    <row r="30" spans="1:13" ht="15" thickBot="1" x14ac:dyDescent="0.35">
      <c r="A30" s="52"/>
      <c r="B30" s="24">
        <f t="array" ref="B30">IFERROR(INDEX(Data!$B:$Z, MATCH(1, (YEAR(Data!$A:$A)=$A$24)*(MONTH(Data!$A:$A)=COLUMN(A$1)), 0), ROW(A2)), "")</f>
        <v>296640</v>
      </c>
      <c r="C30" s="24">
        <f t="array" ref="C30">IFERROR(INDEX(Data!$B:$Z, MATCH(1, (YEAR(Data!$A:$A)=$A$24)*(MONTH(Data!$A:$A)=COLUMN(B$1)), 0), ROW(B2)), "")</f>
        <v>296880</v>
      </c>
      <c r="D30" s="24">
        <f t="array" ref="D30">IFERROR(INDEX(Data!$B:$Z, MATCH(1, (YEAR(Data!$A:$A)=$A$24)*(MONTH(Data!$A:$A)=COLUMN(C$1)), 0), ROW(C2)), "")</f>
        <v>297120</v>
      </c>
      <c r="E30" s="24">
        <f t="array" ref="E30">IFERROR(INDEX(Data!$B:$Z, MATCH(1, (YEAR(Data!$A:$A)=$A$24)*(MONTH(Data!$A:$A)=COLUMN(D$1)), 0), ROW(D2)), "")</f>
        <v>297360</v>
      </c>
      <c r="F30" s="24">
        <f t="array" ref="F30">IFERROR(INDEX(Data!$B:$Z, MATCH(1, (YEAR(Data!$A:$A)=$A$24)*(MONTH(Data!$A:$A)=COLUMN(E$1)), 0), ROW(E2)), "")</f>
        <v>297600</v>
      </c>
      <c r="G30" s="24">
        <f t="array" ref="G30">IFERROR(INDEX(Data!$B:$Z, MATCH(1, (YEAR(Data!$A:$A)=$A$24)*(MONTH(Data!$A:$A)=COLUMN(F$1)), 0), ROW(F2)), "")</f>
        <v>452321</v>
      </c>
      <c r="H30" s="24">
        <f t="array" ref="H30">IFERROR(INDEX(Data!$B:$Z, MATCH(1, (YEAR(Data!$A:$A)=$A$24)*(MONTH(Data!$A:$A)=COLUMN(G$1)), 0), ROW(G2)), "")</f>
        <v>298080</v>
      </c>
      <c r="I30" s="24">
        <f t="array" ref="I30">IFERROR(INDEX(Data!$B:$Z, MATCH(1, (YEAR(Data!$A:$A)=$A$24)*(MONTH(Data!$A:$A)=COLUMN(H$1)), 0), ROW(H2)), "")</f>
        <v>298320</v>
      </c>
      <c r="J30" s="24">
        <f t="array" ref="J30">IFERROR(INDEX(Data!$B:$Z, MATCH(1, (YEAR(Data!$A:$A)=$A$24)*(MONTH(Data!$A:$A)=COLUMN(I$1)), 0), ROW(I2)), "")</f>
        <v>298560</v>
      </c>
      <c r="K30" s="24">
        <f t="array" ref="K30">IFERROR(INDEX(Data!$B:$Z, MATCH(1, (YEAR(Data!$A:$A)=$A$24)*(MONTH(Data!$A:$A)=COLUMN(J$1)), 0), ROW(J2)), "")</f>
        <v>298800</v>
      </c>
      <c r="L30" s="24">
        <f t="array" ref="L30">IFERROR(INDEX(Data!$B:$Z, MATCH(1, (YEAR(Data!$A:$A)=$A$24)*(MONTH(Data!$A:$A)=COLUMN(K$1)), 0), ROW(K2)), "")</f>
        <v>299040</v>
      </c>
      <c r="M30" s="24">
        <f t="array" ref="M30">IFERROR(INDEX(Data!$B:$Z, MATCH(1, (YEAR(Data!$A:$A)=$A$24)*(MONTH(Data!$A:$A)=COLUMN(L$1)), 0), ROW(L2)), "")</f>
        <v>299280</v>
      </c>
    </row>
    <row r="31" spans="1:13" ht="15" thickBot="1" x14ac:dyDescent="0.35">
      <c r="A31" s="13"/>
      <c r="B31" s="20" t="s">
        <v>18</v>
      </c>
      <c r="C31" s="20" t="s">
        <v>19</v>
      </c>
      <c r="D31" s="20" t="s">
        <v>20</v>
      </c>
      <c r="E31" s="20" t="s">
        <v>21</v>
      </c>
      <c r="F31" s="20" t="s">
        <v>22</v>
      </c>
      <c r="G31" s="20" t="s">
        <v>23</v>
      </c>
      <c r="H31" s="20" t="s">
        <v>24</v>
      </c>
      <c r="I31" s="20" t="s">
        <v>25</v>
      </c>
      <c r="J31" s="20" t="s">
        <v>26</v>
      </c>
      <c r="K31" s="20" t="s">
        <v>27</v>
      </c>
      <c r="L31" s="20" t="s">
        <v>28</v>
      </c>
      <c r="M31" s="20" t="s">
        <v>29</v>
      </c>
    </row>
    <row r="32" spans="1:13" x14ac:dyDescent="0.3">
      <c r="A32" s="51" t="s">
        <v>2</v>
      </c>
      <c r="B32" s="18">
        <f t="array" ref="B32">IFERROR(INDEX(Data!$B:$Z, MATCH(1, (YEAR(Data!$A:$A)=Dashboard!$B$3)*(MONTH(Data!$A:$A)=COLUMN(A$1)), 0), ROW(A3)), "")</f>
        <v>10</v>
      </c>
      <c r="C32" s="18">
        <f t="array" ref="C32">IFERROR(INDEX(Data!$B:$Z, MATCH(1, (YEAR(Data!$A:$A)=Dashboard!$B$3)*(MONTH(Data!$A:$A)=COLUMN(B$1)), 0), ROW(B3)), "")</f>
        <v>8</v>
      </c>
      <c r="D32" s="18">
        <f t="array" ref="D32">IFERROR(INDEX(Data!$B:$Z, MATCH(1, (YEAR(Data!$A:$A)=Dashboard!$B$3)*(MONTH(Data!$A:$A)=COLUMN(C$1)), 0), ROW(C3)), "")</f>
        <v>6</v>
      </c>
      <c r="E32" s="18">
        <f t="array" ref="E32">IFERROR(INDEX(Data!$B:$Z, MATCH(1, (YEAR(Data!$A:$A)=Dashboard!$B$3)*(MONTH(Data!$A:$A)=COLUMN(D$1)), 0), ROW(D3)), "")</f>
        <v>7</v>
      </c>
      <c r="F32" s="18">
        <f t="array" ref="F32">IFERROR(INDEX(Data!$B:$Z, MATCH(1, (YEAR(Data!$A:$A)=Dashboard!$B$3)*(MONTH(Data!$A:$A)=COLUMN(E$1)), 0), ROW(E3)), "")</f>
        <v>7</v>
      </c>
      <c r="G32" s="18">
        <f t="array" ref="G32">IFERROR(INDEX(Data!$B:$Z, MATCH(1, (YEAR(Data!$A:$A)=Dashboard!$B$3)*(MONTH(Data!$A:$A)=COLUMN(F$1)), 0), ROW(F3)), "")</f>
        <v>7</v>
      </c>
      <c r="H32" s="18">
        <f t="array" ref="H32">IFERROR(INDEX(Data!$B:$Z, MATCH(1, (YEAR(Data!$A:$A)=Dashboard!$B$3)*(MONTH(Data!$A:$A)=COLUMN(G$1)), 0), ROW(G3)), "")</f>
        <v>8</v>
      </c>
      <c r="I32" s="18">
        <f t="array" ref="I32">IFERROR(INDEX(Data!$B:$Z, MATCH(1, (YEAR(Data!$A:$A)=Dashboard!$B$3)*(MONTH(Data!$A:$A)=COLUMN(H$1)), 0), ROW(H3)), "")</f>
        <v>9</v>
      </c>
      <c r="J32" s="18">
        <f t="array" ref="J32">IFERROR(INDEX(Data!$B:$Z, MATCH(1, (YEAR(Data!$A:$A)=Dashboard!$B$3)*(MONTH(Data!$A:$A)=COLUMN(I$1)), 0), ROW(I3)), "")</f>
        <v>10</v>
      </c>
      <c r="K32" s="18">
        <f t="array" ref="K32">IFERROR(INDEX(Data!$B:$Z, MATCH(1, (YEAR(Data!$A:$A)=Dashboard!$B$3)*(MONTH(Data!$A:$A)=COLUMN(J$1)), 0), ROW(J3)), "")</f>
        <v>6</v>
      </c>
      <c r="L32" s="18">
        <f t="array" ref="L32">IFERROR(INDEX(Data!$B:$Z, MATCH(1, (YEAR(Data!$A:$A)=Dashboard!$B$3)*(MONTH(Data!$A:$A)=COLUMN(K$1)), 0), ROW(K3)), "")</f>
        <v>5</v>
      </c>
      <c r="M32" s="18">
        <f t="array" ref="M32">IFERROR(INDEX(Data!$B:$Z, MATCH(1, (YEAR(Data!$A:$A)=Dashboard!$B$3)*(MONTH(Data!$A:$A)=COLUMN(L$1)), 0), ROW(L3)), "")</f>
        <v>3</v>
      </c>
    </row>
    <row r="33" spans="1:13" ht="15" thickBot="1" x14ac:dyDescent="0.35">
      <c r="A33" s="52"/>
      <c r="B33" s="19">
        <f t="array" ref="B33">IFERROR(INDEX(Data!$B:$Z, MATCH(1, (YEAR(Data!$A:$A)=$A$24)*(MONTH(Data!$A:$A)=COLUMN(A$1)), 0), ROW(A3)), "")</f>
        <v>5</v>
      </c>
      <c r="C33" s="19">
        <f t="array" ref="C33">IFERROR(INDEX(Data!$B:$Z, MATCH(1, (YEAR(Data!$A:$A)=$A$24)*(MONTH(Data!$A:$A)=COLUMN(B$1)), 0), ROW(B3)), "")</f>
        <v>6</v>
      </c>
      <c r="D33" s="19">
        <f t="array" ref="D33">IFERROR(INDEX(Data!$B:$Z, MATCH(1, (YEAR(Data!$A:$A)=$A$24)*(MONTH(Data!$A:$A)=COLUMN(C$1)), 0), ROW(C3)), "")</f>
        <v>9</v>
      </c>
      <c r="E33" s="19">
        <f t="array" ref="E33">IFERROR(INDEX(Data!$B:$Z, MATCH(1, (YEAR(Data!$A:$A)=$A$24)*(MONTH(Data!$A:$A)=COLUMN(D$1)), 0), ROW(D3)), "")</f>
        <v>8</v>
      </c>
      <c r="F33" s="19">
        <f t="array" ref="F33">IFERROR(INDEX(Data!$B:$Z, MATCH(1, (YEAR(Data!$A:$A)=$A$24)*(MONTH(Data!$A:$A)=COLUMN(E$1)), 0), ROW(E3)), "")</f>
        <v>10</v>
      </c>
      <c r="G33" s="19">
        <f t="array" ref="G33">IFERROR(INDEX(Data!$B:$Z, MATCH(1, (YEAR(Data!$A:$A)=$A$24)*(MONTH(Data!$A:$A)=COLUMN(F$1)), 0), ROW(F3)), "")</f>
        <v>7</v>
      </c>
      <c r="H33" s="19">
        <f t="array" ref="H33">IFERROR(INDEX(Data!$B:$Z, MATCH(1, (YEAR(Data!$A:$A)=$A$24)*(MONTH(Data!$A:$A)=COLUMN(G$1)), 0), ROW(G3)), "")</f>
        <v>4</v>
      </c>
      <c r="I33" s="19">
        <f t="array" ref="I33">IFERROR(INDEX(Data!$B:$Z, MATCH(1, (YEAR(Data!$A:$A)=$A$24)*(MONTH(Data!$A:$A)=COLUMN(H$1)), 0), ROW(H3)), "")</f>
        <v>2</v>
      </c>
      <c r="J33" s="19">
        <f t="array" ref="J33">IFERROR(INDEX(Data!$B:$Z, MATCH(1, (YEAR(Data!$A:$A)=$A$24)*(MONTH(Data!$A:$A)=COLUMN(I$1)), 0), ROW(I3)), "")</f>
        <v>3</v>
      </c>
      <c r="K33" s="19">
        <f t="array" ref="K33">IFERROR(INDEX(Data!$B:$Z, MATCH(1, (YEAR(Data!$A:$A)=$A$24)*(MONTH(Data!$A:$A)=COLUMN(J$1)), 0), ROW(J3)), "")</f>
        <v>6</v>
      </c>
      <c r="L33" s="19">
        <f t="array" ref="L33">IFERROR(INDEX(Data!$B:$Z, MATCH(1, (YEAR(Data!$A:$A)=$A$24)*(MONTH(Data!$A:$A)=COLUMN(K$1)), 0), ROW(K3)), "")</f>
        <v>9</v>
      </c>
      <c r="M33" s="19">
        <f t="array" ref="M33">IFERROR(INDEX(Data!$B:$Z, MATCH(1, (YEAR(Data!$A:$A)=$A$24)*(MONTH(Data!$A:$A)=COLUMN(L$1)), 0), ROW(L3)), "")</f>
        <v>10</v>
      </c>
    </row>
    <row r="34" spans="1:13" ht="15" thickBot="1" x14ac:dyDescent="0.35">
      <c r="A34" s="13"/>
      <c r="B34" s="20" t="s">
        <v>18</v>
      </c>
      <c r="C34" s="20" t="s">
        <v>19</v>
      </c>
      <c r="D34" s="20" t="s">
        <v>20</v>
      </c>
      <c r="E34" s="20" t="s">
        <v>21</v>
      </c>
      <c r="F34" s="20" t="s">
        <v>22</v>
      </c>
      <c r="G34" s="20" t="s">
        <v>23</v>
      </c>
      <c r="H34" s="20" t="s">
        <v>24</v>
      </c>
      <c r="I34" s="20" t="s">
        <v>25</v>
      </c>
      <c r="J34" s="20" t="s">
        <v>26</v>
      </c>
      <c r="K34" s="20" t="s">
        <v>27</v>
      </c>
      <c r="L34" s="20" t="s">
        <v>28</v>
      </c>
      <c r="M34" s="20" t="s">
        <v>29</v>
      </c>
    </row>
    <row r="35" spans="1:13" x14ac:dyDescent="0.3">
      <c r="A35" s="51" t="s">
        <v>3</v>
      </c>
      <c r="B35" s="18">
        <f t="array" ref="B35">IFERROR(INDEX(Data!$B:$Z, MATCH(1, (YEAR(Data!$A:$A)=Dashboard!$B$3)*(MONTH(Data!$A:$A)=COLUMN(A$1)), 0), ROW(A4)), "")</f>
        <v>9</v>
      </c>
      <c r="C35" s="18">
        <f t="array" ref="C35">IFERROR(INDEX(Data!$B:$Z, MATCH(1, (YEAR(Data!$A:$A)=Dashboard!$B$3)*(MONTH(Data!$A:$A)=COLUMN(B$1)), 0), ROW(B4)), "")</f>
        <v>7</v>
      </c>
      <c r="D35" s="18">
        <f t="array" ref="D35">IFERROR(INDEX(Data!$B:$Z, MATCH(1, (YEAR(Data!$A:$A)=Dashboard!$B$3)*(MONTH(Data!$A:$A)=COLUMN(C$1)), 0), ROW(C4)), "")</f>
        <v>5</v>
      </c>
      <c r="E35" s="18">
        <f t="array" ref="E35">IFERROR(INDEX(Data!$B:$Z, MATCH(1, (YEAR(Data!$A:$A)=Dashboard!$B$3)*(MONTH(Data!$A:$A)=COLUMN(D$1)), 0), ROW(D4)), "")</f>
        <v>6</v>
      </c>
      <c r="F35" s="18">
        <f t="array" ref="F35">IFERROR(INDEX(Data!$B:$Z, MATCH(1, (YEAR(Data!$A:$A)=Dashboard!$B$3)*(MONTH(Data!$A:$A)=COLUMN(E$1)), 0), ROW(E4)), "")</f>
        <v>6</v>
      </c>
      <c r="G35" s="18">
        <f t="array" ref="G35">IFERROR(INDEX(Data!$B:$Z, MATCH(1, (YEAR(Data!$A:$A)=Dashboard!$B$3)*(MONTH(Data!$A:$A)=COLUMN(F$1)), 0), ROW(F4)), "")</f>
        <v>6</v>
      </c>
      <c r="H35" s="18">
        <f t="array" ref="H35">IFERROR(INDEX(Data!$B:$Z, MATCH(1, (YEAR(Data!$A:$A)=Dashboard!$B$3)*(MONTH(Data!$A:$A)=COLUMN(G$1)), 0), ROW(G4)), "")</f>
        <v>7</v>
      </c>
      <c r="I35" s="18">
        <f t="array" ref="I35">IFERROR(INDEX(Data!$B:$Z, MATCH(1, (YEAR(Data!$A:$A)=Dashboard!$B$3)*(MONTH(Data!$A:$A)=COLUMN(H$1)), 0), ROW(H4)), "")</f>
        <v>8</v>
      </c>
      <c r="J35" s="18">
        <f t="array" ref="J35">IFERROR(INDEX(Data!$B:$Z, MATCH(1, (YEAR(Data!$A:$A)=Dashboard!$B$3)*(MONTH(Data!$A:$A)=COLUMN(I$1)), 0), ROW(I4)), "")</f>
        <v>9</v>
      </c>
      <c r="K35" s="18">
        <f t="array" ref="K35">IFERROR(INDEX(Data!$B:$Z, MATCH(1, (YEAR(Data!$A:$A)=Dashboard!$B$3)*(MONTH(Data!$A:$A)=COLUMN(J$1)), 0), ROW(J4)), "")</f>
        <v>5</v>
      </c>
      <c r="L35" s="18">
        <f t="array" ref="L35">IFERROR(INDEX(Data!$B:$Z, MATCH(1, (YEAR(Data!$A:$A)=Dashboard!$B$3)*(MONTH(Data!$A:$A)=COLUMN(K$1)), 0), ROW(K4)), "")</f>
        <v>4</v>
      </c>
      <c r="M35" s="18">
        <f t="array" ref="M35">IFERROR(INDEX(Data!$B:$Z, MATCH(1, (YEAR(Data!$A:$A)=Dashboard!$B$3)*(MONTH(Data!$A:$A)=COLUMN(L$1)), 0), ROW(L4)), "")</f>
        <v>2</v>
      </c>
    </row>
    <row r="36" spans="1:13" ht="15" thickBot="1" x14ac:dyDescent="0.35">
      <c r="A36" s="52"/>
      <c r="B36" s="19">
        <f t="array" ref="B36">IFERROR(INDEX(Data!$B:$Z, MATCH(1, (YEAR(Data!$A:$A)=$A$24)*(MONTH(Data!$A:$A)=COLUMN(A$1)), 0), ROW(A4)), "")</f>
        <v>4</v>
      </c>
      <c r="C36" s="19">
        <f t="array" ref="C36">IFERROR(INDEX(Data!$B:$Z, MATCH(1, (YEAR(Data!$A:$A)=$A$24)*(MONTH(Data!$A:$A)=COLUMN(B$1)), 0), ROW(B4)), "")</f>
        <v>5</v>
      </c>
      <c r="D36" s="19">
        <f t="array" ref="D36">IFERROR(INDEX(Data!$B:$Z, MATCH(1, (YEAR(Data!$A:$A)=$A$24)*(MONTH(Data!$A:$A)=COLUMN(C$1)), 0), ROW(C4)), "")</f>
        <v>8</v>
      </c>
      <c r="E36" s="19">
        <f t="array" ref="E36">IFERROR(INDEX(Data!$B:$Z, MATCH(1, (YEAR(Data!$A:$A)=$A$24)*(MONTH(Data!$A:$A)=COLUMN(D$1)), 0), ROW(D4)), "")</f>
        <v>7</v>
      </c>
      <c r="F36" s="19">
        <f t="array" ref="F36">IFERROR(INDEX(Data!$B:$Z, MATCH(1, (YEAR(Data!$A:$A)=$A$24)*(MONTH(Data!$A:$A)=COLUMN(E$1)), 0), ROW(E4)), "")</f>
        <v>9</v>
      </c>
      <c r="G36" s="19">
        <f t="array" ref="G36">IFERROR(INDEX(Data!$B:$Z, MATCH(1, (YEAR(Data!$A:$A)=$A$24)*(MONTH(Data!$A:$A)=COLUMN(F$1)), 0), ROW(F4)), "")</f>
        <v>6</v>
      </c>
      <c r="H36" s="19">
        <f t="array" ref="H36">IFERROR(INDEX(Data!$B:$Z, MATCH(1, (YEAR(Data!$A:$A)=$A$24)*(MONTH(Data!$A:$A)=COLUMN(G$1)), 0), ROW(G4)), "")</f>
        <v>3</v>
      </c>
      <c r="I36" s="19">
        <f t="array" ref="I36">IFERROR(INDEX(Data!$B:$Z, MATCH(1, (YEAR(Data!$A:$A)=$A$24)*(MONTH(Data!$A:$A)=COLUMN(H$1)), 0), ROW(H4)), "")</f>
        <v>1</v>
      </c>
      <c r="J36" s="19">
        <f t="array" ref="J36">IFERROR(INDEX(Data!$B:$Z, MATCH(1, (YEAR(Data!$A:$A)=$A$24)*(MONTH(Data!$A:$A)=COLUMN(I$1)), 0), ROW(I4)), "")</f>
        <v>2</v>
      </c>
      <c r="K36" s="19">
        <f t="array" ref="K36">IFERROR(INDEX(Data!$B:$Z, MATCH(1, (YEAR(Data!$A:$A)=$A$24)*(MONTH(Data!$A:$A)=COLUMN(J$1)), 0), ROW(J4)), "")</f>
        <v>5</v>
      </c>
      <c r="L36" s="19">
        <f t="array" ref="L36">IFERROR(INDEX(Data!$B:$Z, MATCH(1, (YEAR(Data!$A:$A)=$A$24)*(MONTH(Data!$A:$A)=COLUMN(K$1)), 0), ROW(K4)), "")</f>
        <v>8</v>
      </c>
      <c r="M36" s="19">
        <f t="array" ref="M36">IFERROR(INDEX(Data!$B:$Z, MATCH(1, (YEAR(Data!$A:$A)=$A$24)*(MONTH(Data!$A:$A)=COLUMN(L$1)), 0), ROW(L4)), "")</f>
        <v>9</v>
      </c>
    </row>
    <row r="37" spans="1:13" ht="15" thickBot="1" x14ac:dyDescent="0.35">
      <c r="A37" s="13"/>
      <c r="B37" s="20" t="s">
        <v>18</v>
      </c>
      <c r="C37" s="20" t="s">
        <v>19</v>
      </c>
      <c r="D37" s="20" t="s">
        <v>20</v>
      </c>
      <c r="E37" s="20" t="s">
        <v>21</v>
      </c>
      <c r="F37" s="20" t="s">
        <v>22</v>
      </c>
      <c r="G37" s="20" t="s">
        <v>23</v>
      </c>
      <c r="H37" s="20" t="s">
        <v>24</v>
      </c>
      <c r="I37" s="20" t="s">
        <v>25</v>
      </c>
      <c r="J37" s="20" t="s">
        <v>26</v>
      </c>
      <c r="K37" s="20" t="s">
        <v>27</v>
      </c>
      <c r="L37" s="20" t="s">
        <v>28</v>
      </c>
      <c r="M37" s="20" t="s">
        <v>29</v>
      </c>
    </row>
    <row r="38" spans="1:13" x14ac:dyDescent="0.3">
      <c r="A38" s="51" t="s">
        <v>4</v>
      </c>
      <c r="B38" s="18">
        <f t="array" ref="B38">IFERROR(INDEX(Data!$B:$Z, MATCH(1, (YEAR(Data!$A:$A)=Dashboard!$B$3)*(MONTH(Data!$A:$A)=COLUMN(A$1)), 0), ROW(A5)), "")</f>
        <v>10</v>
      </c>
      <c r="C38" s="18">
        <f t="array" ref="C38">IFERROR(INDEX(Data!$B:$Z, MATCH(1, (YEAR(Data!$A:$A)=Dashboard!$B$3)*(MONTH(Data!$A:$A)=COLUMN(B$1)), 0), ROW(B5)), "")</f>
        <v>3</v>
      </c>
      <c r="D38" s="18">
        <f t="array" ref="D38">IFERROR(INDEX(Data!$B:$Z, MATCH(1, (YEAR(Data!$A:$A)=Dashboard!$B$3)*(MONTH(Data!$A:$A)=COLUMN(C$1)), 0), ROW(C5)), "")</f>
        <v>10</v>
      </c>
      <c r="E38" s="18">
        <f t="array" ref="E38">IFERROR(INDEX(Data!$B:$Z, MATCH(1, (YEAR(Data!$A:$A)=Dashboard!$B$3)*(MONTH(Data!$A:$A)=COLUMN(D$1)), 0), ROW(D5)), "")</f>
        <v>8</v>
      </c>
      <c r="F38" s="18">
        <f t="array" ref="F38">IFERROR(INDEX(Data!$B:$Z, MATCH(1, (YEAR(Data!$A:$A)=Dashboard!$B$3)*(MONTH(Data!$A:$A)=COLUMN(E$1)), 0), ROW(E5)), "")</f>
        <v>9</v>
      </c>
      <c r="G38" s="18">
        <f t="array" ref="G38">IFERROR(INDEX(Data!$B:$Z, MATCH(1, (YEAR(Data!$A:$A)=Dashboard!$B$3)*(MONTH(Data!$A:$A)=COLUMN(F$1)), 0), ROW(F5)), "")</f>
        <v>63</v>
      </c>
      <c r="H38" s="18">
        <f t="array" ref="H38">IFERROR(INDEX(Data!$B:$Z, MATCH(1, (YEAR(Data!$A:$A)=Dashboard!$B$3)*(MONTH(Data!$A:$A)=COLUMN(G$1)), 0), ROW(G5)), "")</f>
        <v>7</v>
      </c>
      <c r="I38" s="18">
        <f t="array" ref="I38">IFERROR(INDEX(Data!$B:$Z, MATCH(1, (YEAR(Data!$A:$A)=Dashboard!$B$3)*(MONTH(Data!$A:$A)=COLUMN(H$1)), 0), ROW(H5)), "")</f>
        <v>65</v>
      </c>
      <c r="J38" s="18">
        <f t="array" ref="J38">IFERROR(INDEX(Data!$B:$Z, MATCH(1, (YEAR(Data!$A:$A)=Dashboard!$B$3)*(MONTH(Data!$A:$A)=COLUMN(I$1)), 0), ROW(I5)), "")</f>
        <v>66</v>
      </c>
      <c r="K38" s="18">
        <f t="array" ref="K38">IFERROR(INDEX(Data!$B:$Z, MATCH(1, (YEAR(Data!$A:$A)=Dashboard!$B$3)*(MONTH(Data!$A:$A)=COLUMN(J$1)), 0), ROW(J5)), "")</f>
        <v>6</v>
      </c>
      <c r="L38" s="18">
        <f t="array" ref="L38">IFERROR(INDEX(Data!$B:$Z, MATCH(1, (YEAR(Data!$A:$A)=Dashboard!$B$3)*(MONTH(Data!$A:$A)=COLUMN(K$1)), 0), ROW(K5)), "")</f>
        <v>68</v>
      </c>
      <c r="M38" s="18">
        <f t="array" ref="M38">IFERROR(INDEX(Data!$B:$Z, MATCH(1, (YEAR(Data!$A:$A)=Dashboard!$B$3)*(MONTH(Data!$A:$A)=COLUMN(L$1)), 0), ROW(L5)), "")</f>
        <v>69</v>
      </c>
    </row>
    <row r="39" spans="1:13" ht="15" thickBot="1" x14ac:dyDescent="0.35">
      <c r="A39" s="52"/>
      <c r="B39" s="19">
        <f t="array" ref="B39">IFERROR(INDEX(Data!$B:$Z, MATCH(1, (YEAR(Data!$A:$A)=$A$24)*(MONTH(Data!$A:$A)=COLUMN(A$1)), 0), ROW(A5)), "")</f>
        <v>46</v>
      </c>
      <c r="C39" s="19">
        <f t="array" ref="C39">IFERROR(INDEX(Data!$B:$Z, MATCH(1, (YEAR(Data!$A:$A)=$A$24)*(MONTH(Data!$A:$A)=COLUMN(B$1)), 0), ROW(B5)), "")</f>
        <v>47</v>
      </c>
      <c r="D39" s="19">
        <f t="array" ref="D39">IFERROR(INDEX(Data!$B:$Z, MATCH(1, (YEAR(Data!$A:$A)=$A$24)*(MONTH(Data!$A:$A)=COLUMN(C$1)), 0), ROW(C5)), "")</f>
        <v>48</v>
      </c>
      <c r="E39" s="19">
        <f t="array" ref="E39">IFERROR(INDEX(Data!$B:$Z, MATCH(1, (YEAR(Data!$A:$A)=$A$24)*(MONTH(Data!$A:$A)=COLUMN(D$1)), 0), ROW(D5)), "")</f>
        <v>49</v>
      </c>
      <c r="F39" s="19">
        <f t="array" ref="F39">IFERROR(INDEX(Data!$B:$Z, MATCH(1, (YEAR(Data!$A:$A)=$A$24)*(MONTH(Data!$A:$A)=COLUMN(E$1)), 0), ROW(E5)), "")</f>
        <v>50</v>
      </c>
      <c r="G39" s="19">
        <f t="array" ref="G39">IFERROR(INDEX(Data!$B:$Z, MATCH(1, (YEAR(Data!$A:$A)=$A$24)*(MONTH(Data!$A:$A)=COLUMN(F$1)), 0), ROW(F5)), "")</f>
        <v>51</v>
      </c>
      <c r="H39" s="19">
        <f t="array" ref="H39">IFERROR(INDEX(Data!$B:$Z, MATCH(1, (YEAR(Data!$A:$A)=$A$24)*(MONTH(Data!$A:$A)=COLUMN(G$1)), 0), ROW(G5)), "")</f>
        <v>52</v>
      </c>
      <c r="I39" s="19">
        <f t="array" ref="I39">IFERROR(INDEX(Data!$B:$Z, MATCH(1, (YEAR(Data!$A:$A)=$A$24)*(MONTH(Data!$A:$A)=COLUMN(H$1)), 0), ROW(H5)), "")</f>
        <v>53</v>
      </c>
      <c r="J39" s="19">
        <f t="array" ref="J39">IFERROR(INDEX(Data!$B:$Z, MATCH(1, (YEAR(Data!$A:$A)=$A$24)*(MONTH(Data!$A:$A)=COLUMN(I$1)), 0), ROW(I5)), "")</f>
        <v>54</v>
      </c>
      <c r="K39" s="19">
        <f t="array" ref="K39">IFERROR(INDEX(Data!$B:$Z, MATCH(1, (YEAR(Data!$A:$A)=$A$24)*(MONTH(Data!$A:$A)=COLUMN(J$1)), 0), ROW(J5)), "")</f>
        <v>55</v>
      </c>
      <c r="L39" s="19">
        <f t="array" ref="L39">IFERROR(INDEX(Data!$B:$Z, MATCH(1, (YEAR(Data!$A:$A)=$A$24)*(MONTH(Data!$A:$A)=COLUMN(K$1)), 0), ROW(K5)), "")</f>
        <v>56</v>
      </c>
      <c r="M39" s="19">
        <f t="array" ref="M39">IFERROR(INDEX(Data!$B:$Z, MATCH(1, (YEAR(Data!$A:$A)=$A$24)*(MONTH(Data!$A:$A)=COLUMN(L$1)), 0), ROW(L5)), "")</f>
        <v>1</v>
      </c>
    </row>
    <row r="40" spans="1:13" ht="15" thickBot="1" x14ac:dyDescent="0.35">
      <c r="A40" s="13"/>
      <c r="B40" s="20" t="s">
        <v>18</v>
      </c>
      <c r="C40" s="20" t="s">
        <v>19</v>
      </c>
      <c r="D40" s="20" t="s">
        <v>20</v>
      </c>
      <c r="E40" s="20" t="s">
        <v>21</v>
      </c>
      <c r="F40" s="20" t="s">
        <v>22</v>
      </c>
      <c r="G40" s="20" t="s">
        <v>23</v>
      </c>
      <c r="H40" s="20" t="s">
        <v>24</v>
      </c>
      <c r="I40" s="20" t="s">
        <v>25</v>
      </c>
      <c r="J40" s="20" t="s">
        <v>26</v>
      </c>
      <c r="K40" s="20" t="s">
        <v>27</v>
      </c>
      <c r="L40" s="20" t="s">
        <v>28</v>
      </c>
      <c r="M40" s="20" t="s">
        <v>29</v>
      </c>
    </row>
    <row r="41" spans="1:13" x14ac:dyDescent="0.3">
      <c r="A41" s="51" t="s">
        <v>5</v>
      </c>
      <c r="B41" s="18">
        <f t="array" ref="B41">IFERROR(INDEX(Data!$B:$Z, MATCH(1, (YEAR(Data!$A:$A)=Dashboard!$B$3)*(MONTH(Data!$A:$A)=COLUMN(A$1)), 0), ROW(A6)), "")</f>
        <v>49</v>
      </c>
      <c r="C41" s="18">
        <f t="array" ref="C41">IFERROR(INDEX(Data!$B:$Z, MATCH(1, (YEAR(Data!$A:$A)=Dashboard!$B$3)*(MONTH(Data!$A:$A)=COLUMN(B$1)), 0), ROW(B6)), "")</f>
        <v>3</v>
      </c>
      <c r="D41" s="18">
        <f t="array" ref="D41">IFERROR(INDEX(Data!$B:$Z, MATCH(1, (YEAR(Data!$A:$A)=Dashboard!$B$3)*(MONTH(Data!$A:$A)=COLUMN(C$1)), 0), ROW(C6)), "")</f>
        <v>51</v>
      </c>
      <c r="E41" s="18">
        <f t="array" ref="E41">IFERROR(INDEX(Data!$B:$Z, MATCH(1, (YEAR(Data!$A:$A)=Dashboard!$B$3)*(MONTH(Data!$A:$A)=COLUMN(D$1)), 0), ROW(D6)), "")</f>
        <v>5</v>
      </c>
      <c r="F41" s="18">
        <f t="array" ref="F41">IFERROR(INDEX(Data!$B:$Z, MATCH(1, (YEAR(Data!$A:$A)=Dashboard!$B$3)*(MONTH(Data!$A:$A)=COLUMN(E$1)), 0), ROW(E6)), "")</f>
        <v>53</v>
      </c>
      <c r="G41" s="18">
        <f t="array" ref="G41">IFERROR(INDEX(Data!$B:$Z, MATCH(1, (YEAR(Data!$A:$A)=Dashboard!$B$3)*(MONTH(Data!$A:$A)=COLUMN(F$1)), 0), ROW(F6)), "")</f>
        <v>54</v>
      </c>
      <c r="H41" s="18">
        <f t="array" ref="H41">IFERROR(INDEX(Data!$B:$Z, MATCH(1, (YEAR(Data!$A:$A)=Dashboard!$B$3)*(MONTH(Data!$A:$A)=COLUMN(G$1)), 0), ROW(G6)), "")</f>
        <v>3</v>
      </c>
      <c r="I41" s="18">
        <f t="array" ref="I41">IFERROR(INDEX(Data!$B:$Z, MATCH(1, (YEAR(Data!$A:$A)=Dashboard!$B$3)*(MONTH(Data!$A:$A)=COLUMN(H$1)), 0), ROW(H6)), "")</f>
        <v>56</v>
      </c>
      <c r="J41" s="18">
        <f t="array" ref="J41">IFERROR(INDEX(Data!$B:$Z, MATCH(1, (YEAR(Data!$A:$A)=Dashboard!$B$3)*(MONTH(Data!$A:$A)=COLUMN(I$1)), 0), ROW(I6)), "")</f>
        <v>57</v>
      </c>
      <c r="K41" s="18">
        <f t="array" ref="K41">IFERROR(INDEX(Data!$B:$Z, MATCH(1, (YEAR(Data!$A:$A)=Dashboard!$B$3)*(MONTH(Data!$A:$A)=COLUMN(J$1)), 0), ROW(J6)), "")</f>
        <v>58</v>
      </c>
      <c r="L41" s="18">
        <f t="array" ref="L41">IFERROR(INDEX(Data!$B:$Z, MATCH(1, (YEAR(Data!$A:$A)=Dashboard!$B$3)*(MONTH(Data!$A:$A)=COLUMN(K$1)), 0), ROW(K6)), "")</f>
        <v>59</v>
      </c>
      <c r="M41" s="18">
        <f t="array" ref="M41">IFERROR(INDEX(Data!$B:$Z, MATCH(1, (YEAR(Data!$A:$A)=Dashboard!$B$3)*(MONTH(Data!$A:$A)=COLUMN(L$1)), 0), ROW(L6)), "")</f>
        <v>5</v>
      </c>
    </row>
    <row r="42" spans="1:13" ht="15" thickBot="1" x14ac:dyDescent="0.35">
      <c r="A42" s="52"/>
      <c r="B42" s="19">
        <f t="array" ref="B42">IFERROR(INDEX(Data!$B:$Z, MATCH(1, (YEAR(Data!$A:$A)=$A$24)*(MONTH(Data!$A:$A)=COLUMN(A$1)), 0), ROW(A6)), "")</f>
        <v>37</v>
      </c>
      <c r="C42" s="19">
        <f t="array" ref="C42">IFERROR(INDEX(Data!$B:$Z, MATCH(1, (YEAR(Data!$A:$A)=$A$24)*(MONTH(Data!$A:$A)=COLUMN(B$1)), 0), ROW(B6)), "")</f>
        <v>38</v>
      </c>
      <c r="D42" s="19">
        <f t="array" ref="D42">IFERROR(INDEX(Data!$B:$Z, MATCH(1, (YEAR(Data!$A:$A)=$A$24)*(MONTH(Data!$A:$A)=COLUMN(C$1)), 0), ROW(C6)), "")</f>
        <v>39</v>
      </c>
      <c r="E42" s="19">
        <f t="array" ref="E42">IFERROR(INDEX(Data!$B:$Z, MATCH(1, (YEAR(Data!$A:$A)=$A$24)*(MONTH(Data!$A:$A)=COLUMN(D$1)), 0), ROW(D6)), "")</f>
        <v>40</v>
      </c>
      <c r="F42" s="19">
        <f t="array" ref="F42">IFERROR(INDEX(Data!$B:$Z, MATCH(1, (YEAR(Data!$A:$A)=$A$24)*(MONTH(Data!$A:$A)=COLUMN(E$1)), 0), ROW(E6)), "")</f>
        <v>41</v>
      </c>
      <c r="G42" s="19">
        <f t="array" ref="G42">IFERROR(INDEX(Data!$B:$Z, MATCH(1, (YEAR(Data!$A:$A)=$A$24)*(MONTH(Data!$A:$A)=COLUMN(F$1)), 0), ROW(F6)), "")</f>
        <v>42</v>
      </c>
      <c r="H42" s="19">
        <f t="array" ref="H42">IFERROR(INDEX(Data!$B:$Z, MATCH(1, (YEAR(Data!$A:$A)=$A$24)*(MONTH(Data!$A:$A)=COLUMN(G$1)), 0), ROW(G6)), "")</f>
        <v>5</v>
      </c>
      <c r="I42" s="19">
        <f t="array" ref="I42">IFERROR(INDEX(Data!$B:$Z, MATCH(1, (YEAR(Data!$A:$A)=$A$24)*(MONTH(Data!$A:$A)=COLUMN(H$1)), 0), ROW(H6)), "")</f>
        <v>44</v>
      </c>
      <c r="J42" s="19">
        <f t="array" ref="J42">IFERROR(INDEX(Data!$B:$Z, MATCH(1, (YEAR(Data!$A:$A)=$A$24)*(MONTH(Data!$A:$A)=COLUMN(I$1)), 0), ROW(I6)), "")</f>
        <v>45</v>
      </c>
      <c r="K42" s="19">
        <f t="array" ref="K42">IFERROR(INDEX(Data!$B:$Z, MATCH(1, (YEAR(Data!$A:$A)=$A$24)*(MONTH(Data!$A:$A)=COLUMN(J$1)), 0), ROW(J6)), "")</f>
        <v>46</v>
      </c>
      <c r="L42" s="19">
        <f t="array" ref="L42">IFERROR(INDEX(Data!$B:$Z, MATCH(1, (YEAR(Data!$A:$A)=$A$24)*(MONTH(Data!$A:$A)=COLUMN(K$1)), 0), ROW(K6)), "")</f>
        <v>47</v>
      </c>
      <c r="M42" s="19">
        <f t="array" ref="M42">IFERROR(INDEX(Data!$B:$Z, MATCH(1, (YEAR(Data!$A:$A)=$A$24)*(MONTH(Data!$A:$A)=COLUMN(L$1)), 0), ROW(L6)), "")</f>
        <v>48</v>
      </c>
    </row>
    <row r="43" spans="1:13" ht="15" thickBot="1" x14ac:dyDescent="0.35">
      <c r="A43" s="13"/>
      <c r="B43" s="20" t="s">
        <v>18</v>
      </c>
      <c r="C43" s="20" t="s">
        <v>19</v>
      </c>
      <c r="D43" s="20" t="s">
        <v>20</v>
      </c>
      <c r="E43" s="20" t="s">
        <v>21</v>
      </c>
      <c r="F43" s="20" t="s">
        <v>22</v>
      </c>
      <c r="G43" s="20" t="s">
        <v>23</v>
      </c>
      <c r="H43" s="20" t="s">
        <v>24</v>
      </c>
      <c r="I43" s="20" t="s">
        <v>25</v>
      </c>
      <c r="J43" s="20" t="s">
        <v>26</v>
      </c>
      <c r="K43" s="20" t="s">
        <v>27</v>
      </c>
      <c r="L43" s="20" t="s">
        <v>28</v>
      </c>
      <c r="M43" s="20" t="s">
        <v>29</v>
      </c>
    </row>
    <row r="44" spans="1:13" x14ac:dyDescent="0.3">
      <c r="A44" s="51" t="s">
        <v>6</v>
      </c>
      <c r="B44" s="18">
        <f t="array" ref="B44">IFERROR(INDEX(Data!$B:$Z, MATCH(1, (YEAR(Data!$A:$A)=Dashboard!$B$3)*(MONTH(Data!$A:$A)=COLUMN(A$1)), 0), ROW(A7)), "")</f>
        <v>20</v>
      </c>
      <c r="C44" s="18">
        <f t="array" ref="C44">IFERROR(INDEX(Data!$B:$Z, MATCH(1, (YEAR(Data!$A:$A)=Dashboard!$B$3)*(MONTH(Data!$A:$A)=COLUMN(B$1)), 0), ROW(B7)), "")</f>
        <v>51</v>
      </c>
      <c r="D44" s="18">
        <f t="array" ref="D44">IFERROR(INDEX(Data!$B:$Z, MATCH(1, (YEAR(Data!$A:$A)=Dashboard!$B$3)*(MONTH(Data!$A:$A)=COLUMN(C$1)), 0), ROW(C7)), "")</f>
        <v>55</v>
      </c>
      <c r="E44" s="18">
        <f t="array" ref="E44">IFERROR(INDEX(Data!$B:$Z, MATCH(1, (YEAR(Data!$A:$A)=Dashboard!$B$3)*(MONTH(Data!$A:$A)=COLUMN(D$1)), 0), ROW(D7)), "")</f>
        <v>23</v>
      </c>
      <c r="F44" s="18">
        <f t="array" ref="F44">IFERROR(INDEX(Data!$B:$Z, MATCH(1, (YEAR(Data!$A:$A)=Dashboard!$B$3)*(MONTH(Data!$A:$A)=COLUMN(E$1)), 0), ROW(E7)), "")</f>
        <v>54</v>
      </c>
      <c r="G44" s="18">
        <f t="array" ref="G44">IFERROR(INDEX(Data!$B:$Z, MATCH(1, (YEAR(Data!$A:$A)=Dashboard!$B$3)*(MONTH(Data!$A:$A)=COLUMN(F$1)), 0), ROW(F7)), "")</f>
        <v>11</v>
      </c>
      <c r="H44" s="18">
        <f t="array" ref="H44">IFERROR(INDEX(Data!$B:$Z, MATCH(1, (YEAR(Data!$A:$A)=Dashboard!$B$3)*(MONTH(Data!$A:$A)=COLUMN(G$1)), 0), ROW(G7)), "")</f>
        <v>15</v>
      </c>
      <c r="I44" s="18">
        <f t="array" ref="I44">IFERROR(INDEX(Data!$B:$Z, MATCH(1, (YEAR(Data!$A:$A)=Dashboard!$B$3)*(MONTH(Data!$A:$A)=COLUMN(H$1)), 0), ROW(H7)), "")</f>
        <v>57</v>
      </c>
      <c r="J44" s="18">
        <f t="array" ref="J44">IFERROR(INDEX(Data!$B:$Z, MATCH(1, (YEAR(Data!$A:$A)=Dashboard!$B$3)*(MONTH(Data!$A:$A)=COLUMN(I$1)), 0), ROW(I7)), "")</f>
        <v>58</v>
      </c>
      <c r="K44" s="18">
        <f t="array" ref="K44">IFERROR(INDEX(Data!$B:$Z, MATCH(1, (YEAR(Data!$A:$A)=Dashboard!$B$3)*(MONTH(Data!$A:$A)=COLUMN(J$1)), 0), ROW(J7)), "")</f>
        <v>59</v>
      </c>
      <c r="L44" s="18">
        <f t="array" ref="L44">IFERROR(INDEX(Data!$B:$Z, MATCH(1, (YEAR(Data!$A:$A)=Dashboard!$B$3)*(MONTH(Data!$A:$A)=COLUMN(K$1)), 0), ROW(K7)), "")</f>
        <v>60</v>
      </c>
      <c r="M44" s="18">
        <f t="array" ref="M44">IFERROR(INDEX(Data!$B:$Z, MATCH(1, (YEAR(Data!$A:$A)=Dashboard!$B$3)*(MONTH(Data!$A:$A)=COLUMN(L$1)), 0), ROW(L7)), "")</f>
        <v>23</v>
      </c>
    </row>
    <row r="45" spans="1:13" ht="15" thickBot="1" x14ac:dyDescent="0.35">
      <c r="A45" s="52"/>
      <c r="B45" s="19">
        <f t="array" ref="B45">IFERROR(INDEX(Data!$B:$Z, MATCH(1, (YEAR(Data!$A:$A)=$A$24)*(MONTH(Data!$A:$A)=COLUMN(A$1)), 0), ROW(A7)), "")</f>
        <v>38</v>
      </c>
      <c r="C45" s="19">
        <f t="array" ref="C45">IFERROR(INDEX(Data!$B:$Z, MATCH(1, (YEAR(Data!$A:$A)=$A$24)*(MONTH(Data!$A:$A)=COLUMN(B$1)), 0), ROW(B7)), "")</f>
        <v>39</v>
      </c>
      <c r="D45" s="19">
        <f t="array" ref="D45">IFERROR(INDEX(Data!$B:$Z, MATCH(1, (YEAR(Data!$A:$A)=$A$24)*(MONTH(Data!$A:$A)=COLUMN(C$1)), 0), ROW(C7)), "")</f>
        <v>40</v>
      </c>
      <c r="E45" s="19">
        <f t="array" ref="E45">IFERROR(INDEX(Data!$B:$Z, MATCH(1, (YEAR(Data!$A:$A)=$A$24)*(MONTH(Data!$A:$A)=COLUMN(D$1)), 0), ROW(D7)), "")</f>
        <v>41</v>
      </c>
      <c r="F45" s="19">
        <f t="array" ref="F45">IFERROR(INDEX(Data!$B:$Z, MATCH(1, (YEAR(Data!$A:$A)=$A$24)*(MONTH(Data!$A:$A)=COLUMN(E$1)), 0), ROW(E7)), "")</f>
        <v>42</v>
      </c>
      <c r="G45" s="19">
        <f t="array" ref="G45">IFERROR(INDEX(Data!$B:$Z, MATCH(1, (YEAR(Data!$A:$A)=$A$24)*(MONTH(Data!$A:$A)=COLUMN(F$1)), 0), ROW(F7)), "")</f>
        <v>43</v>
      </c>
      <c r="H45" s="19">
        <f t="array" ref="H45">IFERROR(INDEX(Data!$B:$Z, MATCH(1, (YEAR(Data!$A:$A)=$A$24)*(MONTH(Data!$A:$A)=COLUMN(G$1)), 0), ROW(G7)), "")</f>
        <v>44</v>
      </c>
      <c r="I45" s="19">
        <f t="array" ref="I45">IFERROR(INDEX(Data!$B:$Z, MATCH(1, (YEAR(Data!$A:$A)=$A$24)*(MONTH(Data!$A:$A)=COLUMN(H$1)), 0), ROW(H7)), "")</f>
        <v>45</v>
      </c>
      <c r="J45" s="19">
        <f t="array" ref="J45">IFERROR(INDEX(Data!$B:$Z, MATCH(1, (YEAR(Data!$A:$A)=$A$24)*(MONTH(Data!$A:$A)=COLUMN(I$1)), 0), ROW(I7)), "")</f>
        <v>46</v>
      </c>
      <c r="K45" s="19">
        <f t="array" ref="K45">IFERROR(INDEX(Data!$B:$Z, MATCH(1, (YEAR(Data!$A:$A)=$A$24)*(MONTH(Data!$A:$A)=COLUMN(J$1)), 0), ROW(J7)), "")</f>
        <v>47</v>
      </c>
      <c r="L45" s="19">
        <f t="array" ref="L45">IFERROR(INDEX(Data!$B:$Z, MATCH(1, (YEAR(Data!$A:$A)=$A$24)*(MONTH(Data!$A:$A)=COLUMN(K$1)), 0), ROW(K7)), "")</f>
        <v>48</v>
      </c>
      <c r="M45" s="19">
        <f t="array" ref="M45">IFERROR(INDEX(Data!$B:$Z, MATCH(1, (YEAR(Data!$A:$A)=$A$24)*(MONTH(Data!$A:$A)=COLUMN(L$1)), 0), ROW(L7)), "")</f>
        <v>49</v>
      </c>
    </row>
    <row r="46" spans="1:13" ht="15" thickBot="1" x14ac:dyDescent="0.35">
      <c r="A46" s="13"/>
      <c r="B46" s="20" t="s">
        <v>18</v>
      </c>
      <c r="C46" s="20" t="s">
        <v>19</v>
      </c>
      <c r="D46" s="20" t="s">
        <v>20</v>
      </c>
      <c r="E46" s="20" t="s">
        <v>21</v>
      </c>
      <c r="F46" s="20" t="s">
        <v>22</v>
      </c>
      <c r="G46" s="20" t="s">
        <v>23</v>
      </c>
      <c r="H46" s="20" t="s">
        <v>24</v>
      </c>
      <c r="I46" s="20" t="s">
        <v>25</v>
      </c>
      <c r="J46" s="20" t="s">
        <v>26</v>
      </c>
      <c r="K46" s="20" t="s">
        <v>27</v>
      </c>
      <c r="L46" s="20" t="s">
        <v>28</v>
      </c>
      <c r="M46" s="20" t="s">
        <v>29</v>
      </c>
    </row>
    <row r="47" spans="1:13" x14ac:dyDescent="0.3">
      <c r="A47" s="51" t="s">
        <v>16</v>
      </c>
      <c r="B47" s="18">
        <f t="array" ref="B47">IFERROR(INDEX(Data!$B:$Z, MATCH(1, (YEAR(Data!$A:$A)=Dashboard!$B$3)*(MONTH(Data!$A:$A)=COLUMN(A$1)), 0), ROW(A8)), "")</f>
        <v>12</v>
      </c>
      <c r="C47" s="18">
        <f t="array" ref="C47">IFERROR(INDEX(Data!$B:$Z, MATCH(1, (YEAR(Data!$A:$A)=Dashboard!$B$3)*(MONTH(Data!$A:$A)=COLUMN(B$1)), 0), ROW(B8)), "")</f>
        <v>8</v>
      </c>
      <c r="D47" s="18">
        <f t="array" ref="D47">IFERROR(INDEX(Data!$B:$Z, MATCH(1, (YEAR(Data!$A:$A)=Dashboard!$B$3)*(MONTH(Data!$A:$A)=COLUMN(C$1)), 0), ROW(C8)), "")</f>
        <v>53</v>
      </c>
      <c r="E47" s="18">
        <f t="array" ref="E47">IFERROR(INDEX(Data!$B:$Z, MATCH(1, (YEAR(Data!$A:$A)=Dashboard!$B$3)*(MONTH(Data!$A:$A)=COLUMN(D$1)), 0), ROW(D8)), "")</f>
        <v>54</v>
      </c>
      <c r="F47" s="18">
        <f t="array" ref="F47">IFERROR(INDEX(Data!$B:$Z, MATCH(1, (YEAR(Data!$A:$A)=Dashboard!$B$3)*(MONTH(Data!$A:$A)=COLUMN(E$1)), 0), ROW(E8)), "")</f>
        <v>5</v>
      </c>
      <c r="G47" s="18">
        <f t="array" ref="G47">IFERROR(INDEX(Data!$B:$Z, MATCH(1, (YEAR(Data!$A:$A)=Dashboard!$B$3)*(MONTH(Data!$A:$A)=COLUMN(F$1)), 0), ROW(F8)), "")</f>
        <v>56</v>
      </c>
      <c r="H47" s="18">
        <f t="array" ref="H47">IFERROR(INDEX(Data!$B:$Z, MATCH(1, (YEAR(Data!$A:$A)=Dashboard!$B$3)*(MONTH(Data!$A:$A)=COLUMN(G$1)), 0), ROW(G8)), "")</f>
        <v>57</v>
      </c>
      <c r="I47" s="18">
        <f t="array" ref="I47">IFERROR(INDEX(Data!$B:$Z, MATCH(1, (YEAR(Data!$A:$A)=Dashboard!$B$3)*(MONTH(Data!$A:$A)=COLUMN(H$1)), 0), ROW(H8)), "")</f>
        <v>1</v>
      </c>
      <c r="J47" s="18">
        <f t="array" ref="J47">IFERROR(INDEX(Data!$B:$Z, MATCH(1, (YEAR(Data!$A:$A)=Dashboard!$B$3)*(MONTH(Data!$A:$A)=COLUMN(I$1)), 0), ROW(I8)), "")</f>
        <v>59</v>
      </c>
      <c r="K47" s="18">
        <f t="array" ref="K47">IFERROR(INDEX(Data!$B:$Z, MATCH(1, (YEAR(Data!$A:$A)=Dashboard!$B$3)*(MONTH(Data!$A:$A)=COLUMN(J$1)), 0), ROW(J8)), "")</f>
        <v>3</v>
      </c>
      <c r="L47" s="18">
        <f t="array" ref="L47">IFERROR(INDEX(Data!$B:$Z, MATCH(1, (YEAR(Data!$A:$A)=Dashboard!$B$3)*(MONTH(Data!$A:$A)=COLUMN(K$1)), 0), ROW(K8)), "")</f>
        <v>61</v>
      </c>
      <c r="M47" s="18">
        <f t="array" ref="M47">IFERROR(INDEX(Data!$B:$Z, MATCH(1, (YEAR(Data!$A:$A)=Dashboard!$B$3)*(MONTH(Data!$A:$A)=COLUMN(L$1)), 0), ROW(L8)), "")</f>
        <v>62</v>
      </c>
    </row>
    <row r="48" spans="1:13" ht="15" thickBot="1" x14ac:dyDescent="0.35">
      <c r="A48" s="52"/>
      <c r="B48" s="19">
        <f t="array" ref="B48">IFERROR(INDEX(Data!$B:$Z, MATCH(1, (YEAR(Data!$A:$A)=$A$24)*(MONTH(Data!$A:$A)=COLUMN(A$1)), 0), ROW(A8)), "")</f>
        <v>39</v>
      </c>
      <c r="C48" s="19">
        <f t="array" ref="C48">IFERROR(INDEX(Data!$B:$Z, MATCH(1, (YEAR(Data!$A:$A)=$A$24)*(MONTH(Data!$A:$A)=COLUMN(B$1)), 0), ROW(B8)), "")</f>
        <v>40</v>
      </c>
      <c r="D48" s="19">
        <f t="array" ref="D48">IFERROR(INDEX(Data!$B:$Z, MATCH(1, (YEAR(Data!$A:$A)=$A$24)*(MONTH(Data!$A:$A)=COLUMN(C$1)), 0), ROW(C8)), "")</f>
        <v>41</v>
      </c>
      <c r="E48" s="19">
        <f t="array" ref="E48">IFERROR(INDEX(Data!$B:$Z, MATCH(1, (YEAR(Data!$A:$A)=$A$24)*(MONTH(Data!$A:$A)=COLUMN(D$1)), 0), ROW(D8)), "")</f>
        <v>42</v>
      </c>
      <c r="F48" s="19">
        <f t="array" ref="F48">IFERROR(INDEX(Data!$B:$Z, MATCH(1, (YEAR(Data!$A:$A)=$A$24)*(MONTH(Data!$A:$A)=COLUMN(E$1)), 0), ROW(E8)), "")</f>
        <v>43</v>
      </c>
      <c r="G48" s="19">
        <f t="array" ref="G48">IFERROR(INDEX(Data!$B:$Z, MATCH(1, (YEAR(Data!$A:$A)=$A$24)*(MONTH(Data!$A:$A)=COLUMN(F$1)), 0), ROW(F8)), "")</f>
        <v>44</v>
      </c>
      <c r="H48" s="19">
        <f t="array" ref="H48">IFERROR(INDEX(Data!$B:$Z, MATCH(1, (YEAR(Data!$A:$A)=$A$24)*(MONTH(Data!$A:$A)=COLUMN(G$1)), 0), ROW(G8)), "")</f>
        <v>10</v>
      </c>
      <c r="I48" s="19">
        <f t="array" ref="I48">IFERROR(INDEX(Data!$B:$Z, MATCH(1, (YEAR(Data!$A:$A)=$A$24)*(MONTH(Data!$A:$A)=COLUMN(H$1)), 0), ROW(H8)), "")</f>
        <v>46</v>
      </c>
      <c r="J48" s="19">
        <f t="array" ref="J48">IFERROR(INDEX(Data!$B:$Z, MATCH(1, (YEAR(Data!$A:$A)=$A$24)*(MONTH(Data!$A:$A)=COLUMN(I$1)), 0), ROW(I8)), "")</f>
        <v>47</v>
      </c>
      <c r="K48" s="19">
        <f t="array" ref="K48">IFERROR(INDEX(Data!$B:$Z, MATCH(1, (YEAR(Data!$A:$A)=$A$24)*(MONTH(Data!$A:$A)=COLUMN(J$1)), 0), ROW(J8)), "")</f>
        <v>48</v>
      </c>
      <c r="L48" s="19">
        <f t="array" ref="L48">IFERROR(INDEX(Data!$B:$Z, MATCH(1, (YEAR(Data!$A:$A)=$A$24)*(MONTH(Data!$A:$A)=COLUMN(K$1)), 0), ROW(K8)), "")</f>
        <v>49</v>
      </c>
      <c r="M48" s="19">
        <f t="array" ref="M48">IFERROR(INDEX(Data!$B:$Z, MATCH(1, (YEAR(Data!$A:$A)=$A$24)*(MONTH(Data!$A:$A)=COLUMN(L$1)), 0), ROW(L8)), "")</f>
        <v>50</v>
      </c>
    </row>
    <row r="49" spans="1:13" ht="15" thickBot="1" x14ac:dyDescent="0.35">
      <c r="A49" s="13"/>
      <c r="B49" s="20" t="s">
        <v>18</v>
      </c>
      <c r="C49" s="20" t="s">
        <v>19</v>
      </c>
      <c r="D49" s="20" t="s">
        <v>20</v>
      </c>
      <c r="E49" s="20" t="s">
        <v>21</v>
      </c>
      <c r="F49" s="20" t="s">
        <v>22</v>
      </c>
      <c r="G49" s="20" t="s">
        <v>23</v>
      </c>
      <c r="H49" s="20" t="s">
        <v>24</v>
      </c>
      <c r="I49" s="20" t="s">
        <v>25</v>
      </c>
      <c r="J49" s="20" t="s">
        <v>26</v>
      </c>
      <c r="K49" s="20" t="s">
        <v>27</v>
      </c>
      <c r="L49" s="20" t="s">
        <v>28</v>
      </c>
      <c r="M49" s="20" t="s">
        <v>29</v>
      </c>
    </row>
    <row r="50" spans="1:13" x14ac:dyDescent="0.3">
      <c r="A50" s="51" t="s">
        <v>17</v>
      </c>
      <c r="B50" s="18">
        <f t="array" ref="B50">IFERROR(INDEX(Data!$B:$Z, MATCH(1, (YEAR(Data!$A:$A)=Dashboard!$B$3)*(MONTH(Data!$A:$A)=COLUMN(A$1)), 0), ROW(A9)), "")</f>
        <v>10</v>
      </c>
      <c r="C50" s="14">
        <f t="array" ref="C50">IFERROR(INDEX(Data!$B:$Z, MATCH(1, (YEAR(Data!$A:$A)=Dashboard!$B$3)*(MONTH(Data!$A:$A)=COLUMN(B$1)), 0), ROW(B9)), "")</f>
        <v>53</v>
      </c>
      <c r="D50" s="14">
        <f t="array" ref="D50">IFERROR(INDEX(Data!$B:$Z, MATCH(1, (YEAR(Data!$A:$A)=Dashboard!$B$3)*(MONTH(Data!$A:$A)=COLUMN(C$1)), 0), ROW(C9)), "")</f>
        <v>54</v>
      </c>
      <c r="E50" s="14">
        <f t="array" ref="E50">IFERROR(INDEX(Data!$B:$Z, MATCH(1, (YEAR(Data!$A:$A)=Dashboard!$B$3)*(MONTH(Data!$A:$A)=COLUMN(D$1)), 0), ROW(D9)), "")</f>
        <v>55</v>
      </c>
      <c r="F50" s="14">
        <f t="array" ref="F50">IFERROR(INDEX(Data!$B:$Z, MATCH(1, (YEAR(Data!$A:$A)=Dashboard!$B$3)*(MONTH(Data!$A:$A)=COLUMN(E$1)), 0), ROW(E9)), "")</f>
        <v>12</v>
      </c>
      <c r="G50" s="14">
        <f t="array" ref="G50">IFERROR(INDEX(Data!$B:$Z, MATCH(1, (YEAR(Data!$A:$A)=Dashboard!$B$3)*(MONTH(Data!$A:$A)=COLUMN(F$1)), 0), ROW(F9)), "")</f>
        <v>57</v>
      </c>
      <c r="H50" s="14">
        <f t="array" ref="H50">IFERROR(INDEX(Data!$B:$Z, MATCH(1, (YEAR(Data!$A:$A)=Dashboard!$B$3)*(MONTH(Data!$A:$A)=COLUMN(G$1)), 0), ROW(G9)), "")</f>
        <v>58</v>
      </c>
      <c r="I50" s="14">
        <f t="array" ref="I50">IFERROR(INDEX(Data!$B:$Z, MATCH(1, (YEAR(Data!$A:$A)=Dashboard!$B$3)*(MONTH(Data!$A:$A)=COLUMN(H$1)), 0), ROW(H9)), "")</f>
        <v>59</v>
      </c>
      <c r="J50" s="14">
        <f t="array" ref="J50">IFERROR(INDEX(Data!$B:$Z, MATCH(1, (YEAR(Data!$A:$A)=Dashboard!$B$3)*(MONTH(Data!$A:$A)=COLUMN(I$1)), 0), ROW(I9)), "")</f>
        <v>60</v>
      </c>
      <c r="K50" s="14">
        <f t="array" ref="K50">IFERROR(INDEX(Data!$B:$Z, MATCH(1, (YEAR(Data!$A:$A)=Dashboard!$B$3)*(MONTH(Data!$A:$A)=COLUMN(J$1)), 0), ROW(J9)), "")</f>
        <v>61</v>
      </c>
      <c r="L50" s="14">
        <f t="array" ref="L50">IFERROR(INDEX(Data!$B:$Z, MATCH(1, (YEAR(Data!$A:$A)=Dashboard!$B$3)*(MONTH(Data!$A:$A)=COLUMN(K$1)), 0), ROW(K9)), "")</f>
        <v>62</v>
      </c>
      <c r="M50" s="15">
        <f t="array" ref="M50">IFERROR(INDEX(Data!$B:$Z, MATCH(1, (YEAR(Data!$A:$A)=Dashboard!$B$3)*(MONTH(Data!$A:$A)=COLUMN(L$1)), 0), ROW(L9)), "")</f>
        <v>63</v>
      </c>
    </row>
    <row r="51" spans="1:13" ht="15" thickBot="1" x14ac:dyDescent="0.35">
      <c r="A51" s="52"/>
      <c r="B51" s="19">
        <f t="array" ref="B51">IFERROR(INDEX(Data!$B:$Z, MATCH(1, (YEAR(Data!$A:$A)=$A$24)*(MONTH(Data!$A:$A)=COLUMN(A$1)), 0), ROW(A9)), "")</f>
        <v>40</v>
      </c>
      <c r="C51" s="16">
        <f t="array" ref="C51">IFERROR(INDEX(Data!$B:$Z, MATCH(1, (YEAR(Data!$A:$A)=$A$24)*(MONTH(Data!$A:$A)=COLUMN(B$1)), 0), ROW(B9)), "")</f>
        <v>41</v>
      </c>
      <c r="D51" s="16">
        <f t="array" ref="D51">IFERROR(INDEX(Data!$B:$Z, MATCH(1, (YEAR(Data!$A:$A)=$A$24)*(MONTH(Data!$A:$A)=COLUMN(C$1)), 0), ROW(C9)), "")</f>
        <v>42</v>
      </c>
      <c r="E51" s="16">
        <f t="array" ref="E51">IFERROR(INDEX(Data!$B:$Z, MATCH(1, (YEAR(Data!$A:$A)=$A$24)*(MONTH(Data!$A:$A)=COLUMN(D$1)), 0), ROW(D9)), "")</f>
        <v>43</v>
      </c>
      <c r="F51" s="16">
        <f t="array" ref="F51">IFERROR(INDEX(Data!$B:$Z, MATCH(1, (YEAR(Data!$A:$A)=$A$24)*(MONTH(Data!$A:$A)=COLUMN(E$1)), 0), ROW(E9)), "")</f>
        <v>44</v>
      </c>
      <c r="G51" s="16">
        <f t="array" ref="G51">IFERROR(INDEX(Data!$B:$Z, MATCH(1, (YEAR(Data!$A:$A)=$A$24)*(MONTH(Data!$A:$A)=COLUMN(F$1)), 0), ROW(F9)), "")</f>
        <v>45</v>
      </c>
      <c r="H51" s="16">
        <f t="array" ref="H51">IFERROR(INDEX(Data!$B:$Z, MATCH(1, (YEAR(Data!$A:$A)=$A$24)*(MONTH(Data!$A:$A)=COLUMN(G$1)), 0), ROW(G9)), "")</f>
        <v>46</v>
      </c>
      <c r="I51" s="16">
        <f t="array" ref="I51">IFERROR(INDEX(Data!$B:$Z, MATCH(1, (YEAR(Data!$A:$A)=$A$24)*(MONTH(Data!$A:$A)=COLUMN(H$1)), 0), ROW(H9)), "")</f>
        <v>47</v>
      </c>
      <c r="J51" s="16">
        <f t="array" ref="J51">IFERROR(INDEX(Data!$B:$Z, MATCH(1, (YEAR(Data!$A:$A)=$A$24)*(MONTH(Data!$A:$A)=COLUMN(I$1)), 0), ROW(I9)), "")</f>
        <v>48</v>
      </c>
      <c r="K51" s="16">
        <f t="array" ref="K51">IFERROR(INDEX(Data!$B:$Z, MATCH(1, (YEAR(Data!$A:$A)=$A$24)*(MONTH(Data!$A:$A)=COLUMN(J$1)), 0), ROW(J9)), "")</f>
        <v>49</v>
      </c>
      <c r="L51" s="16">
        <f t="array" ref="L51">IFERROR(INDEX(Data!$B:$Z, MATCH(1, (YEAR(Data!$A:$A)=$A$24)*(MONTH(Data!$A:$A)=COLUMN(K$1)), 0), ROW(K9)), "")</f>
        <v>50</v>
      </c>
      <c r="M51" s="17">
        <f t="array" ref="M51">IFERROR(INDEX(Data!$B:$Z, MATCH(1, (YEAR(Data!$A:$A)=$A$24)*(MONTH(Data!$A:$A)=COLUMN(L$1)), 0), ROW(L9)), "")</f>
        <v>51</v>
      </c>
    </row>
    <row r="52" spans="1:13" ht="15" thickBot="1" x14ac:dyDescent="0.35">
      <c r="A52" s="13"/>
      <c r="B52" s="20" t="s">
        <v>18</v>
      </c>
      <c r="C52" s="20" t="s">
        <v>19</v>
      </c>
      <c r="D52" s="20" t="s">
        <v>20</v>
      </c>
      <c r="E52" s="20" t="s">
        <v>21</v>
      </c>
      <c r="F52" s="20" t="s">
        <v>22</v>
      </c>
      <c r="G52" s="20" t="s">
        <v>23</v>
      </c>
      <c r="H52" s="20" t="s">
        <v>24</v>
      </c>
      <c r="I52" s="20" t="s">
        <v>25</v>
      </c>
      <c r="J52" s="20" t="s">
        <v>26</v>
      </c>
      <c r="K52" s="20" t="s">
        <v>27</v>
      </c>
      <c r="L52" s="20" t="s">
        <v>28</v>
      </c>
      <c r="M52" s="20" t="s">
        <v>29</v>
      </c>
    </row>
    <row r="53" spans="1:13" x14ac:dyDescent="0.3">
      <c r="A53" s="51" t="s">
        <v>7</v>
      </c>
      <c r="B53" s="18">
        <f t="array" ref="B53">IFERROR(INDEX(Data!$B:$Z, MATCH(1, (YEAR(Data!$A:$A)=Dashboard!$B$3)*(MONTH(Data!$A:$A)=COLUMN(A$1)), 0), ROW(A10)), "")</f>
        <v>7</v>
      </c>
      <c r="C53" s="14">
        <f t="array" ref="C53">IFERROR(INDEX(Data!$B:$Z, MATCH(1, (YEAR(Data!$A:$A)=Dashboard!$B$3)*(MONTH(Data!$A:$A)=COLUMN(B$1)), 0), ROW(B10)), "")</f>
        <v>5</v>
      </c>
      <c r="D53" s="14">
        <f t="array" ref="D53">IFERROR(INDEX(Data!$B:$Z, MATCH(1, (YEAR(Data!$A:$A)=Dashboard!$B$3)*(MONTH(Data!$A:$A)=COLUMN(C$1)), 0), ROW(C10)), "")</f>
        <v>1</v>
      </c>
      <c r="E53" s="14">
        <f t="array" ref="E53">IFERROR(INDEX(Data!$B:$Z, MATCH(1, (YEAR(Data!$A:$A)=Dashboard!$B$3)*(MONTH(Data!$A:$A)=COLUMN(D$1)), 0), ROW(D10)), "")</f>
        <v>0</v>
      </c>
      <c r="F53" s="14">
        <f t="array" ref="F53">IFERROR(INDEX(Data!$B:$Z, MATCH(1, (YEAR(Data!$A:$A)=Dashboard!$B$3)*(MONTH(Data!$A:$A)=COLUMN(E$1)), 0), ROW(E10)), "")</f>
        <v>0</v>
      </c>
      <c r="G53" s="14">
        <f t="array" ref="G53">IFERROR(INDEX(Data!$B:$Z, MATCH(1, (YEAR(Data!$A:$A)=Dashboard!$B$3)*(MONTH(Data!$A:$A)=COLUMN(F$1)), 0), ROW(F10)), "")</f>
        <v>9</v>
      </c>
      <c r="H53" s="14">
        <f t="array" ref="H53">IFERROR(INDEX(Data!$B:$Z, MATCH(1, (YEAR(Data!$A:$A)=Dashboard!$B$3)*(MONTH(Data!$A:$A)=COLUMN(G$1)), 0), ROW(G10)), "")</f>
        <v>1</v>
      </c>
      <c r="I53" s="14">
        <f t="array" ref="I53">IFERROR(INDEX(Data!$B:$Z, MATCH(1, (YEAR(Data!$A:$A)=Dashboard!$B$3)*(MONTH(Data!$A:$A)=COLUMN(H$1)), 0), ROW(H10)), "")</f>
        <v>0</v>
      </c>
      <c r="J53" s="14">
        <f t="array" ref="J53">IFERROR(INDEX(Data!$B:$Z, MATCH(1, (YEAR(Data!$A:$A)=Dashboard!$B$3)*(MONTH(Data!$A:$A)=COLUMN(I$1)), 0), ROW(I10)), "")</f>
        <v>0</v>
      </c>
      <c r="K53" s="14">
        <f t="array" ref="K53">IFERROR(INDEX(Data!$B:$Z, MATCH(1, (YEAR(Data!$A:$A)=Dashboard!$B$3)*(MONTH(Data!$A:$A)=COLUMN(J$1)), 0), ROW(J10)), "")</f>
        <v>1</v>
      </c>
      <c r="L53" s="14">
        <f t="array" ref="L53">IFERROR(INDEX(Data!$B:$Z, MATCH(1, (YEAR(Data!$A:$A)=Dashboard!$B$3)*(MONTH(Data!$A:$A)=COLUMN(K$1)), 0), ROW(K10)), "")</f>
        <v>0</v>
      </c>
      <c r="M53" s="15">
        <f t="array" ref="M53">IFERROR(INDEX(Data!$B:$Z, MATCH(1, (YEAR(Data!$A:$A)=Dashboard!$B$3)*(MONTH(Data!$A:$A)=COLUMN(L$1)), 0), ROW(L10)), "")</f>
        <v>11</v>
      </c>
    </row>
    <row r="54" spans="1:13" ht="15" thickBot="1" x14ac:dyDescent="0.35">
      <c r="A54" s="52"/>
      <c r="B54" s="19">
        <f t="array" ref="B54">IFERROR(INDEX(Data!$B:$Z, MATCH(1, (YEAR(Data!$A:$A)=$A$24)*(MONTH(Data!$A:$A)=COLUMN(A$1)), 0), ROW(A10)), "")</f>
        <v>5</v>
      </c>
      <c r="C54" s="16">
        <f t="array" ref="C54">IFERROR(INDEX(Data!$B:$Z, MATCH(1, (YEAR(Data!$A:$A)=$A$24)*(MONTH(Data!$A:$A)=COLUMN(B$1)), 0), ROW(B10)), "")</f>
        <v>1</v>
      </c>
      <c r="D54" s="16">
        <f t="array" ref="D54">IFERROR(INDEX(Data!$B:$Z, MATCH(1, (YEAR(Data!$A:$A)=$A$24)*(MONTH(Data!$A:$A)=COLUMN(C$1)), 0), ROW(C10)), "")</f>
        <v>3</v>
      </c>
      <c r="E54" s="16">
        <f t="array" ref="E54">IFERROR(INDEX(Data!$B:$Z, MATCH(1, (YEAR(Data!$A:$A)=$A$24)*(MONTH(Data!$A:$A)=COLUMN(D$1)), 0), ROW(D10)), "")</f>
        <v>0</v>
      </c>
      <c r="F54" s="16">
        <f t="array" ref="F54">IFERROR(INDEX(Data!$B:$Z, MATCH(1, (YEAR(Data!$A:$A)=$A$24)*(MONTH(Data!$A:$A)=COLUMN(E$1)), 0), ROW(E10)), "")</f>
        <v>7</v>
      </c>
      <c r="G54" s="16">
        <f t="array" ref="G54">IFERROR(INDEX(Data!$B:$Z, MATCH(1, (YEAR(Data!$A:$A)=$A$24)*(MONTH(Data!$A:$A)=COLUMN(F$1)), 0), ROW(F10)), "")</f>
        <v>5</v>
      </c>
      <c r="H54" s="16">
        <f t="array" ref="H54">IFERROR(INDEX(Data!$B:$Z, MATCH(1, (YEAR(Data!$A:$A)=$A$24)*(MONTH(Data!$A:$A)=COLUMN(G$1)), 0), ROW(G10)), "")</f>
        <v>1</v>
      </c>
      <c r="I54" s="16">
        <f t="array" ref="I54">IFERROR(INDEX(Data!$B:$Z, MATCH(1, (YEAR(Data!$A:$A)=$A$24)*(MONTH(Data!$A:$A)=COLUMN(H$1)), 0), ROW(H10)), "")</f>
        <v>9</v>
      </c>
      <c r="J54" s="16">
        <f t="array" ref="J54">IFERROR(INDEX(Data!$B:$Z, MATCH(1, (YEAR(Data!$A:$A)=$A$24)*(MONTH(Data!$A:$A)=COLUMN(I$1)), 0), ROW(I10)), "")</f>
        <v>2</v>
      </c>
      <c r="K54" s="16">
        <f t="array" ref="K54">IFERROR(INDEX(Data!$B:$Z, MATCH(1, (YEAR(Data!$A:$A)=$A$24)*(MONTH(Data!$A:$A)=COLUMN(J$1)), 0), ROW(J10)), "")</f>
        <v>0</v>
      </c>
      <c r="L54" s="16">
        <f t="array" ref="L54">IFERROR(INDEX(Data!$B:$Z, MATCH(1, (YEAR(Data!$A:$A)=$A$24)*(MONTH(Data!$A:$A)=COLUMN(K$1)), 0), ROW(K10)), "")</f>
        <v>0</v>
      </c>
      <c r="M54" s="17">
        <f t="array" ref="M54">IFERROR(INDEX(Data!$B:$Z, MATCH(1, (YEAR(Data!$A:$A)=$A$24)*(MONTH(Data!$A:$A)=COLUMN(L$1)), 0), ROW(L10)), "")</f>
        <v>2</v>
      </c>
    </row>
    <row r="55" spans="1:13" ht="15" thickBot="1" x14ac:dyDescent="0.35">
      <c r="A55" s="13"/>
      <c r="B55" s="20" t="s">
        <v>18</v>
      </c>
      <c r="C55" s="20" t="s">
        <v>19</v>
      </c>
      <c r="D55" s="20" t="s">
        <v>20</v>
      </c>
      <c r="E55" s="20" t="s">
        <v>21</v>
      </c>
      <c r="F55" s="20" t="s">
        <v>22</v>
      </c>
      <c r="G55" s="20" t="s">
        <v>23</v>
      </c>
      <c r="H55" s="20" t="s">
        <v>24</v>
      </c>
      <c r="I55" s="20" t="s">
        <v>25</v>
      </c>
      <c r="J55" s="20" t="s">
        <v>26</v>
      </c>
      <c r="K55" s="20" t="s">
        <v>27</v>
      </c>
      <c r="L55" s="20" t="s">
        <v>28</v>
      </c>
      <c r="M55" s="20" t="s">
        <v>29</v>
      </c>
    </row>
    <row r="56" spans="1:13" x14ac:dyDescent="0.3">
      <c r="A56" s="51" t="s">
        <v>9</v>
      </c>
      <c r="B56" s="18">
        <f t="array" ref="B56">IFERROR(INDEX(Data!$B:$Z, MATCH(1, (YEAR(Data!$A:$A)=Dashboard!$B$3)*(MONTH(Data!$A:$A)=COLUMN(A$1)), 0), ROW(A11)), "")</f>
        <v>9</v>
      </c>
      <c r="C56" s="14">
        <f t="array" ref="C56">IFERROR(INDEX(Data!$B:$Z, MATCH(1, (YEAR(Data!$A:$A)=Dashboard!$B$3)*(MONTH(Data!$A:$A)=COLUMN(B$1)), 0), ROW(B11)), "")</f>
        <v>1</v>
      </c>
      <c r="D56" s="14">
        <f t="array" ref="D56">IFERROR(INDEX(Data!$B:$Z, MATCH(1, (YEAR(Data!$A:$A)=Dashboard!$B$3)*(MONTH(Data!$A:$A)=COLUMN(C$1)), 0), ROW(C11)), "")</f>
        <v>2</v>
      </c>
      <c r="E56" s="14">
        <f t="array" ref="E56">IFERROR(INDEX(Data!$B:$Z, MATCH(1, (YEAR(Data!$A:$A)=Dashboard!$B$3)*(MONTH(Data!$A:$A)=COLUMN(D$1)), 0), ROW(D11)), "")</f>
        <v>3</v>
      </c>
      <c r="F56" s="14">
        <f t="array" ref="F56">IFERROR(INDEX(Data!$B:$Z, MATCH(1, (YEAR(Data!$A:$A)=Dashboard!$B$3)*(MONTH(Data!$A:$A)=COLUMN(E$1)), 0), ROW(E11)), "")</f>
        <v>8</v>
      </c>
      <c r="G56" s="14">
        <f t="array" ref="G56">IFERROR(INDEX(Data!$B:$Z, MATCH(1, (YEAR(Data!$A:$A)=Dashboard!$B$3)*(MONTH(Data!$A:$A)=COLUMN(F$1)), 0), ROW(F11)), "")</f>
        <v>7</v>
      </c>
      <c r="H56" s="14">
        <f t="array" ref="H56">IFERROR(INDEX(Data!$B:$Z, MATCH(1, (YEAR(Data!$A:$A)=Dashboard!$B$3)*(MONTH(Data!$A:$A)=COLUMN(G$1)), 0), ROW(G11)), "")</f>
        <v>9</v>
      </c>
      <c r="I56" s="14">
        <f t="array" ref="I56">IFERROR(INDEX(Data!$B:$Z, MATCH(1, (YEAR(Data!$A:$A)=Dashboard!$B$3)*(MONTH(Data!$A:$A)=COLUMN(H$1)), 0), ROW(H11)), "")</f>
        <v>6</v>
      </c>
      <c r="J56" s="14">
        <f t="array" ref="J56">IFERROR(INDEX(Data!$B:$Z, MATCH(1, (YEAR(Data!$A:$A)=Dashboard!$B$3)*(MONTH(Data!$A:$A)=COLUMN(I$1)), 0), ROW(I11)), "")</f>
        <v>5</v>
      </c>
      <c r="K56" s="14">
        <f t="array" ref="K56">IFERROR(INDEX(Data!$B:$Z, MATCH(1, (YEAR(Data!$A:$A)=Dashboard!$B$3)*(MONTH(Data!$A:$A)=COLUMN(J$1)), 0), ROW(J11)), "")</f>
        <v>4</v>
      </c>
      <c r="L56" s="14">
        <f t="array" ref="L56">IFERROR(INDEX(Data!$B:$Z, MATCH(1, (YEAR(Data!$A:$A)=Dashboard!$B$3)*(MONTH(Data!$A:$A)=COLUMN(K$1)), 0), ROW(K11)), "")</f>
        <v>1</v>
      </c>
      <c r="M56" s="15">
        <f t="array" ref="M56">IFERROR(INDEX(Data!$B:$Z, MATCH(1, (YEAR(Data!$A:$A)=Dashboard!$B$3)*(MONTH(Data!$A:$A)=COLUMN(L$1)), 0), ROW(L11)), "")</f>
        <v>12</v>
      </c>
    </row>
    <row r="57" spans="1:13" ht="15" thickBot="1" x14ac:dyDescent="0.35">
      <c r="A57" s="52"/>
      <c r="B57" s="19">
        <f t="array" ref="B57">IFERROR(INDEX(Data!$B:$Z, MATCH(1, (YEAR(Data!$A:$A)=$A$24)*(MONTH(Data!$A:$A)=COLUMN(A$1)), 0), ROW(A11)), "")</f>
        <v>11</v>
      </c>
      <c r="C57" s="16">
        <f t="array" ref="C57">IFERROR(INDEX(Data!$B:$Z, MATCH(1, (YEAR(Data!$A:$A)=$A$24)*(MONTH(Data!$A:$A)=COLUMN(B$1)), 0), ROW(B11)), "")</f>
        <v>3</v>
      </c>
      <c r="D57" s="16">
        <f t="array" ref="D57">IFERROR(INDEX(Data!$B:$Z, MATCH(1, (YEAR(Data!$A:$A)=$A$24)*(MONTH(Data!$A:$A)=COLUMN(C$1)), 0), ROW(C11)), "")</f>
        <v>1</v>
      </c>
      <c r="E57" s="16">
        <f t="array" ref="E57">IFERROR(INDEX(Data!$B:$Z, MATCH(1, (YEAR(Data!$A:$A)=$A$24)*(MONTH(Data!$A:$A)=COLUMN(D$1)), 0), ROW(D11)), "")</f>
        <v>2</v>
      </c>
      <c r="F57" s="16">
        <f t="array" ref="F57">IFERROR(INDEX(Data!$B:$Z, MATCH(1, (YEAR(Data!$A:$A)=$A$24)*(MONTH(Data!$A:$A)=COLUMN(E$1)), 0), ROW(E11)), "")</f>
        <v>2</v>
      </c>
      <c r="G57" s="16">
        <f t="array" ref="G57">IFERROR(INDEX(Data!$B:$Z, MATCH(1, (YEAR(Data!$A:$A)=$A$24)*(MONTH(Data!$A:$A)=COLUMN(F$1)), 0), ROW(F11)), "")</f>
        <v>3</v>
      </c>
      <c r="H57" s="16">
        <f t="array" ref="H57">IFERROR(INDEX(Data!$B:$Z, MATCH(1, (YEAR(Data!$A:$A)=$A$24)*(MONTH(Data!$A:$A)=COLUMN(G$1)), 0), ROW(G11)), "")</f>
        <v>2</v>
      </c>
      <c r="I57" s="16">
        <f t="array" ref="I57">IFERROR(INDEX(Data!$B:$Z, MATCH(1, (YEAR(Data!$A:$A)=$A$24)*(MONTH(Data!$A:$A)=COLUMN(H$1)), 0), ROW(H11)), "")</f>
        <v>1</v>
      </c>
      <c r="J57" s="16">
        <f t="array" ref="J57">IFERROR(INDEX(Data!$B:$Z, MATCH(1, (YEAR(Data!$A:$A)=$A$24)*(MONTH(Data!$A:$A)=COLUMN(I$1)), 0), ROW(I11)), "")</f>
        <v>2</v>
      </c>
      <c r="K57" s="16">
        <f t="array" ref="K57">IFERROR(INDEX(Data!$B:$Z, MATCH(1, (YEAR(Data!$A:$A)=$A$24)*(MONTH(Data!$A:$A)=COLUMN(J$1)), 0), ROW(J11)), "")</f>
        <v>3</v>
      </c>
      <c r="L57" s="16">
        <f t="array" ref="L57">IFERROR(INDEX(Data!$B:$Z, MATCH(1, (YEAR(Data!$A:$A)=$A$24)*(MONTH(Data!$A:$A)=COLUMN(K$1)), 0), ROW(K11)), "")</f>
        <v>6</v>
      </c>
      <c r="M57" s="17">
        <f t="array" ref="M57">IFERROR(INDEX(Data!$B:$Z, MATCH(1, (YEAR(Data!$A:$A)=$A$24)*(MONTH(Data!$A:$A)=COLUMN(L$1)), 0), ROW(L11)), "")</f>
        <v>6</v>
      </c>
    </row>
    <row r="58" spans="1:13" ht="15" thickBot="1" x14ac:dyDescent="0.35">
      <c r="A58" s="13"/>
      <c r="B58" s="20" t="s">
        <v>18</v>
      </c>
      <c r="C58" s="20" t="s">
        <v>19</v>
      </c>
      <c r="D58" s="20" t="s">
        <v>20</v>
      </c>
      <c r="E58" s="20" t="s">
        <v>21</v>
      </c>
      <c r="F58" s="20" t="s">
        <v>22</v>
      </c>
      <c r="G58" s="20" t="s">
        <v>23</v>
      </c>
      <c r="H58" s="20" t="s">
        <v>24</v>
      </c>
      <c r="I58" s="20" t="s">
        <v>25</v>
      </c>
      <c r="J58" s="20" t="s">
        <v>26</v>
      </c>
      <c r="K58" s="20" t="s">
        <v>27</v>
      </c>
      <c r="L58" s="20" t="s">
        <v>28</v>
      </c>
      <c r="M58" s="20" t="s">
        <v>29</v>
      </c>
    </row>
    <row r="59" spans="1:13" x14ac:dyDescent="0.3">
      <c r="A59" s="51" t="s">
        <v>10</v>
      </c>
      <c r="B59" s="18">
        <f t="array" ref="B59">IFERROR(INDEX(Data!$B:$Z, MATCH(1, (YEAR(Data!$A:$A)=Dashboard!$B$3)*(MONTH(Data!$A:$A)=COLUMN(A$1)), 0), ROW(A12)), "")</f>
        <v>6</v>
      </c>
      <c r="C59" s="14">
        <f t="array" ref="C59">IFERROR(INDEX(Data!$B:$Z, MATCH(1, (YEAR(Data!$A:$A)=Dashboard!$B$3)*(MONTH(Data!$A:$A)=COLUMN(B$1)), 0), ROW(B12)), "")</f>
        <v>9</v>
      </c>
      <c r="D59" s="14">
        <f t="array" ref="D59">IFERROR(INDEX(Data!$B:$Z, MATCH(1, (YEAR(Data!$A:$A)=Dashboard!$B$3)*(MONTH(Data!$A:$A)=COLUMN(C$1)), 0), ROW(C12)), "")</f>
        <v>10</v>
      </c>
      <c r="E59" s="14">
        <f t="array" ref="E59">IFERROR(INDEX(Data!$B:$Z, MATCH(1, (YEAR(Data!$A:$A)=Dashboard!$B$3)*(MONTH(Data!$A:$A)=COLUMN(D$1)), 0), ROW(D12)), "")</f>
        <v>11</v>
      </c>
      <c r="F59" s="14">
        <f t="array" ref="F59">IFERROR(INDEX(Data!$B:$Z, MATCH(1, (YEAR(Data!$A:$A)=Dashboard!$B$3)*(MONTH(Data!$A:$A)=COLUMN(E$1)), 0), ROW(E12)), "")</f>
        <v>12</v>
      </c>
      <c r="G59" s="14">
        <f t="array" ref="G59">IFERROR(INDEX(Data!$B:$Z, MATCH(1, (YEAR(Data!$A:$A)=Dashboard!$B$3)*(MONTH(Data!$A:$A)=COLUMN(F$1)), 0), ROW(F12)), "")</f>
        <v>8</v>
      </c>
      <c r="H59" s="14">
        <f t="array" ref="H59">IFERROR(INDEX(Data!$B:$Z, MATCH(1, (YEAR(Data!$A:$A)=Dashboard!$B$3)*(MONTH(Data!$A:$A)=COLUMN(G$1)), 0), ROW(G12)), "")</f>
        <v>9</v>
      </c>
      <c r="I59" s="14">
        <f t="array" ref="I59">IFERROR(INDEX(Data!$B:$Z, MATCH(1, (YEAR(Data!$A:$A)=Dashboard!$B$3)*(MONTH(Data!$A:$A)=COLUMN(H$1)), 0), ROW(H12)), "")</f>
        <v>10</v>
      </c>
      <c r="J59" s="14">
        <f t="array" ref="J59">IFERROR(INDEX(Data!$B:$Z, MATCH(1, (YEAR(Data!$A:$A)=Dashboard!$B$3)*(MONTH(Data!$A:$A)=COLUMN(I$1)), 0), ROW(I12)), "")</f>
        <v>11</v>
      </c>
      <c r="K59" s="14">
        <f t="array" ref="K59">IFERROR(INDEX(Data!$B:$Z, MATCH(1, (YEAR(Data!$A:$A)=Dashboard!$B$3)*(MONTH(Data!$A:$A)=COLUMN(J$1)), 0), ROW(J12)), "")</f>
        <v>2</v>
      </c>
      <c r="L59" s="14">
        <f t="array" ref="L59">IFERROR(INDEX(Data!$B:$Z, MATCH(1, (YEAR(Data!$A:$A)=Dashboard!$B$3)*(MONTH(Data!$A:$A)=COLUMN(K$1)), 0), ROW(K12)), "")</f>
        <v>3</v>
      </c>
      <c r="M59" s="15">
        <f t="array" ref="M59">IFERROR(INDEX(Data!$B:$Z, MATCH(1, (YEAR(Data!$A:$A)=Dashboard!$B$3)*(MONTH(Data!$A:$A)=COLUMN(L$1)), 0), ROW(L12)), "")</f>
        <v>4</v>
      </c>
    </row>
    <row r="60" spans="1:13" ht="15" thickBot="1" x14ac:dyDescent="0.35">
      <c r="A60" s="52"/>
      <c r="B60" s="19">
        <f t="array" ref="B60">IFERROR(INDEX(Data!$B:$Z, MATCH(1, (YEAR(Data!$A:$A)=$A$24)*(MONTH(Data!$A:$A)=COLUMN(A$1)), 0), ROW(A12)), "")</f>
        <v>8</v>
      </c>
      <c r="C60" s="16">
        <f t="array" ref="C60">IFERROR(INDEX(Data!$B:$Z, MATCH(1, (YEAR(Data!$A:$A)=$A$24)*(MONTH(Data!$A:$A)=COLUMN(B$1)), 0), ROW(B12)), "")</f>
        <v>11</v>
      </c>
      <c r="D60" s="16">
        <f t="array" ref="D60">IFERROR(INDEX(Data!$B:$Z, MATCH(1, (YEAR(Data!$A:$A)=$A$24)*(MONTH(Data!$A:$A)=COLUMN(C$1)), 0), ROW(C12)), "")</f>
        <v>12</v>
      </c>
      <c r="E60" s="16">
        <f t="array" ref="E60">IFERROR(INDEX(Data!$B:$Z, MATCH(1, (YEAR(Data!$A:$A)=$A$24)*(MONTH(Data!$A:$A)=COLUMN(D$1)), 0), ROW(D12)), "")</f>
        <v>13</v>
      </c>
      <c r="F60" s="16">
        <f t="array" ref="F60">IFERROR(INDEX(Data!$B:$Z, MATCH(1, (YEAR(Data!$A:$A)=$A$24)*(MONTH(Data!$A:$A)=COLUMN(E$1)), 0), ROW(E12)), "")</f>
        <v>14</v>
      </c>
      <c r="G60" s="16">
        <f t="array" ref="G60">IFERROR(INDEX(Data!$B:$Z, MATCH(1, (YEAR(Data!$A:$A)=$A$24)*(MONTH(Data!$A:$A)=COLUMN(F$1)), 0), ROW(F12)), "")</f>
        <v>6</v>
      </c>
      <c r="H60" s="16">
        <f t="array" ref="H60">IFERROR(INDEX(Data!$B:$Z, MATCH(1, (YEAR(Data!$A:$A)=$A$24)*(MONTH(Data!$A:$A)=COLUMN(G$1)), 0), ROW(G12)), "")</f>
        <v>11</v>
      </c>
      <c r="I60" s="16">
        <f t="array" ref="I60">IFERROR(INDEX(Data!$B:$Z, MATCH(1, (YEAR(Data!$A:$A)=$A$24)*(MONTH(Data!$A:$A)=COLUMN(H$1)), 0), ROW(H12)), "")</f>
        <v>12</v>
      </c>
      <c r="J60" s="16">
        <f t="array" ref="J60">IFERROR(INDEX(Data!$B:$Z, MATCH(1, (YEAR(Data!$A:$A)=$A$24)*(MONTH(Data!$A:$A)=COLUMN(I$1)), 0), ROW(I12)), "")</f>
        <v>13</v>
      </c>
      <c r="K60" s="16">
        <f t="array" ref="K60">IFERROR(INDEX(Data!$B:$Z, MATCH(1, (YEAR(Data!$A:$A)=$A$24)*(MONTH(Data!$A:$A)=COLUMN(J$1)), 0), ROW(J12)), "")</f>
        <v>3</v>
      </c>
      <c r="L60" s="16">
        <f t="array" ref="L60">IFERROR(INDEX(Data!$B:$Z, MATCH(1, (YEAR(Data!$A:$A)=$A$24)*(MONTH(Data!$A:$A)=COLUMN(K$1)), 0), ROW(K12)), "")</f>
        <v>4</v>
      </c>
      <c r="M60" s="17">
        <f t="array" ref="M60">IFERROR(INDEX(Data!$B:$Z, MATCH(1, (YEAR(Data!$A:$A)=$A$24)*(MONTH(Data!$A:$A)=COLUMN(L$1)), 0), ROW(L12)), "")</f>
        <v>5</v>
      </c>
    </row>
    <row r="61" spans="1:13" ht="15" thickBot="1" x14ac:dyDescent="0.35">
      <c r="A61" s="13"/>
      <c r="B61" s="20" t="s">
        <v>18</v>
      </c>
      <c r="C61" s="20" t="s">
        <v>19</v>
      </c>
      <c r="D61" s="20" t="s">
        <v>20</v>
      </c>
      <c r="E61" s="20" t="s">
        <v>21</v>
      </c>
      <c r="F61" s="20" t="s">
        <v>22</v>
      </c>
      <c r="G61" s="20" t="s">
        <v>23</v>
      </c>
      <c r="H61" s="20" t="s">
        <v>24</v>
      </c>
      <c r="I61" s="20" t="s">
        <v>25</v>
      </c>
      <c r="J61" s="20" t="s">
        <v>26</v>
      </c>
      <c r="K61" s="20" t="s">
        <v>27</v>
      </c>
      <c r="L61" s="20" t="s">
        <v>28</v>
      </c>
      <c r="M61" s="20" t="s">
        <v>29</v>
      </c>
    </row>
    <row r="62" spans="1:13" x14ac:dyDescent="0.3">
      <c r="A62" s="51" t="s">
        <v>11</v>
      </c>
      <c r="B62" s="18">
        <f t="array" ref="B62">IFERROR(INDEX(Data!$B:$Z, MATCH(1, (YEAR(Data!$A:$A)=Dashboard!$B$3)*(MONTH(Data!$A:$A)=COLUMN(A$1)), 0), ROW(A13)), "")</f>
        <v>1</v>
      </c>
      <c r="C62" s="14">
        <f t="array" ref="C62">IFERROR(INDEX(Data!$B:$Z, MATCH(1, (YEAR(Data!$A:$A)=Dashboard!$B$3)*(MONTH(Data!$A:$A)=COLUMN(B$1)), 0), ROW(B13)), "")</f>
        <v>0</v>
      </c>
      <c r="D62" s="14">
        <f t="array" ref="D62">IFERROR(INDEX(Data!$B:$Z, MATCH(1, (YEAR(Data!$A:$A)=Dashboard!$B$3)*(MONTH(Data!$A:$A)=COLUMN(C$1)), 0), ROW(C13)), "")</f>
        <v>0</v>
      </c>
      <c r="E62" s="14">
        <f t="array" ref="E62">IFERROR(INDEX(Data!$B:$Z, MATCH(1, (YEAR(Data!$A:$A)=Dashboard!$B$3)*(MONTH(Data!$A:$A)=COLUMN(D$1)), 0), ROW(D13)), "")</f>
        <v>5</v>
      </c>
      <c r="F62" s="14">
        <f t="array" ref="F62">IFERROR(INDEX(Data!$B:$Z, MATCH(1, (YEAR(Data!$A:$A)=Dashboard!$B$3)*(MONTH(Data!$A:$A)=COLUMN(E$1)), 0), ROW(E13)), "")</f>
        <v>0</v>
      </c>
      <c r="G62" s="14">
        <f t="array" ref="G62">IFERROR(INDEX(Data!$B:$Z, MATCH(1, (YEAR(Data!$A:$A)=Dashboard!$B$3)*(MONTH(Data!$A:$A)=COLUMN(F$1)), 0), ROW(F13)), "")</f>
        <v>0</v>
      </c>
      <c r="H62" s="14">
        <f t="array" ref="H62">IFERROR(INDEX(Data!$B:$Z, MATCH(1, (YEAR(Data!$A:$A)=Dashboard!$B$3)*(MONTH(Data!$A:$A)=COLUMN(G$1)), 0), ROW(G13)), "")</f>
        <v>1</v>
      </c>
      <c r="I62" s="14">
        <f t="array" ref="I62">IFERROR(INDEX(Data!$B:$Z, MATCH(1, (YEAR(Data!$A:$A)=Dashboard!$B$3)*(MONTH(Data!$A:$A)=COLUMN(H$1)), 0), ROW(H13)), "")</f>
        <v>2</v>
      </c>
      <c r="J62" s="14">
        <f t="array" ref="J62">IFERROR(INDEX(Data!$B:$Z, MATCH(1, (YEAR(Data!$A:$A)=Dashboard!$B$3)*(MONTH(Data!$A:$A)=COLUMN(I$1)), 0), ROW(I13)), "")</f>
        <v>0</v>
      </c>
      <c r="K62" s="14">
        <f t="array" ref="K62">IFERROR(INDEX(Data!$B:$Z, MATCH(1, (YEAR(Data!$A:$A)=Dashboard!$B$3)*(MONTH(Data!$A:$A)=COLUMN(J$1)), 0), ROW(J13)), "")</f>
        <v>2</v>
      </c>
      <c r="L62" s="14">
        <f t="array" ref="L62">IFERROR(INDEX(Data!$B:$Z, MATCH(1, (YEAR(Data!$A:$A)=Dashboard!$B$3)*(MONTH(Data!$A:$A)=COLUMN(K$1)), 0), ROW(K13)), "")</f>
        <v>0</v>
      </c>
      <c r="M62" s="15">
        <f t="array" ref="M62">IFERROR(INDEX(Data!$B:$Z, MATCH(1, (YEAR(Data!$A:$A)=Dashboard!$B$3)*(MONTH(Data!$A:$A)=COLUMN(L$1)), 0), ROW(L13)), "")</f>
        <v>3</v>
      </c>
    </row>
    <row r="63" spans="1:13" ht="15" thickBot="1" x14ac:dyDescent="0.35">
      <c r="A63" s="52"/>
      <c r="B63" s="19">
        <f t="array" ref="B63">IFERROR(INDEX(Data!$B:$Z, MATCH(1, (YEAR(Data!$A:$A)=$A$24)*(MONTH(Data!$A:$A)=COLUMN(A$1)), 0), ROW(A13)), "")</f>
        <v>3</v>
      </c>
      <c r="C63" s="16">
        <f t="array" ref="C63">IFERROR(INDEX(Data!$B:$Z, MATCH(1, (YEAR(Data!$A:$A)=$A$24)*(MONTH(Data!$A:$A)=COLUMN(B$1)), 0), ROW(B13)), "")</f>
        <v>0</v>
      </c>
      <c r="D63" s="16">
        <f t="array" ref="D63">IFERROR(INDEX(Data!$B:$Z, MATCH(1, (YEAR(Data!$A:$A)=$A$24)*(MONTH(Data!$A:$A)=COLUMN(C$1)), 0), ROW(C13)), "")</f>
        <v>0</v>
      </c>
      <c r="E63" s="16">
        <f t="array" ref="E63">IFERROR(INDEX(Data!$B:$Z, MATCH(1, (YEAR(Data!$A:$A)=$A$24)*(MONTH(Data!$A:$A)=COLUMN(D$1)), 0), ROW(D13)), "")</f>
        <v>2</v>
      </c>
      <c r="F63" s="16">
        <f t="array" ref="F63">IFERROR(INDEX(Data!$B:$Z, MATCH(1, (YEAR(Data!$A:$A)=$A$24)*(MONTH(Data!$A:$A)=COLUMN(E$1)), 0), ROW(E13)), "")</f>
        <v>0</v>
      </c>
      <c r="G63" s="16">
        <f t="array" ref="G63">IFERROR(INDEX(Data!$B:$Z, MATCH(1, (YEAR(Data!$A:$A)=$A$24)*(MONTH(Data!$A:$A)=COLUMN(F$1)), 0), ROW(F13)), "")</f>
        <v>4</v>
      </c>
      <c r="H63" s="16">
        <f t="array" ref="H63">IFERROR(INDEX(Data!$B:$Z, MATCH(1, (YEAR(Data!$A:$A)=$A$24)*(MONTH(Data!$A:$A)=COLUMN(G$1)), 0), ROW(G13)), "")</f>
        <v>1</v>
      </c>
      <c r="I63" s="16">
        <f t="array" ref="I63">IFERROR(INDEX(Data!$B:$Z, MATCH(1, (YEAR(Data!$A:$A)=$A$24)*(MONTH(Data!$A:$A)=COLUMN(H$1)), 0), ROW(H13)), "")</f>
        <v>3</v>
      </c>
      <c r="J63" s="16">
        <f t="array" ref="J63">IFERROR(INDEX(Data!$B:$Z, MATCH(1, (YEAR(Data!$A:$A)=$A$24)*(MONTH(Data!$A:$A)=COLUMN(I$1)), 0), ROW(I13)), "")</f>
        <v>0</v>
      </c>
      <c r="K63" s="16">
        <f t="array" ref="K63">IFERROR(INDEX(Data!$B:$Z, MATCH(1, (YEAR(Data!$A:$A)=$A$24)*(MONTH(Data!$A:$A)=COLUMN(J$1)), 0), ROW(J13)), "")</f>
        <v>0</v>
      </c>
      <c r="L63" s="16">
        <f t="array" ref="L63">IFERROR(INDEX(Data!$B:$Z, MATCH(1, (YEAR(Data!$A:$A)=$A$24)*(MONTH(Data!$A:$A)=COLUMN(K$1)), 0), ROW(K13)), "")</f>
        <v>0</v>
      </c>
      <c r="M63" s="17">
        <f t="array" ref="M63">IFERROR(INDEX(Data!$B:$Z, MATCH(1, (YEAR(Data!$A:$A)=$A$24)*(MONTH(Data!$A:$A)=COLUMN(L$1)), 0), ROW(L13)), "")</f>
        <v>1</v>
      </c>
    </row>
    <row r="64" spans="1:13" ht="15" thickBot="1" x14ac:dyDescent="0.35">
      <c r="A64" s="13"/>
      <c r="B64" s="20" t="s">
        <v>18</v>
      </c>
      <c r="C64" s="20" t="s">
        <v>19</v>
      </c>
      <c r="D64" s="20" t="s">
        <v>20</v>
      </c>
      <c r="E64" s="20" t="s">
        <v>21</v>
      </c>
      <c r="F64" s="20" t="s">
        <v>22</v>
      </c>
      <c r="G64" s="20" t="s">
        <v>23</v>
      </c>
      <c r="H64" s="20" t="s">
        <v>24</v>
      </c>
      <c r="I64" s="20" t="s">
        <v>25</v>
      </c>
      <c r="J64" s="20" t="s">
        <v>26</v>
      </c>
      <c r="K64" s="20" t="s">
        <v>27</v>
      </c>
      <c r="L64" s="20" t="s">
        <v>28</v>
      </c>
      <c r="M64" s="20" t="s">
        <v>29</v>
      </c>
    </row>
    <row r="65" spans="1:13" x14ac:dyDescent="0.3">
      <c r="A65" s="51" t="s">
        <v>12</v>
      </c>
      <c r="B65" s="18">
        <f t="array" ref="B65">IFERROR(INDEX(Data!$B:$Z, MATCH(1, (YEAR(Data!$A:$A)=Dashboard!$B$3)*(MONTH(Data!$A:$A)=COLUMN(A$1)), 0), ROW(A14)), "")</f>
        <v>36</v>
      </c>
      <c r="C65" s="14">
        <f t="array" ref="C65">IFERROR(INDEX(Data!$B:$Z, MATCH(1, (YEAR(Data!$A:$A)=Dashboard!$B$3)*(MONTH(Data!$A:$A)=COLUMN(B$1)), 0), ROW(B14)), "")</f>
        <v>43</v>
      </c>
      <c r="D65" s="14">
        <f t="array" ref="D65">IFERROR(INDEX(Data!$B:$Z, MATCH(1, (YEAR(Data!$A:$A)=Dashboard!$B$3)*(MONTH(Data!$A:$A)=COLUMN(C$1)), 0), ROW(C14)), "")</f>
        <v>25</v>
      </c>
      <c r="E65" s="14">
        <f t="array" ref="E65">IFERROR(INDEX(Data!$B:$Z, MATCH(1, (YEAR(Data!$A:$A)=Dashboard!$B$3)*(MONTH(Data!$A:$A)=COLUMN(D$1)), 0), ROW(D14)), "")</f>
        <v>41</v>
      </c>
      <c r="F65" s="14">
        <f t="array" ref="F65">IFERROR(INDEX(Data!$B:$Z, MATCH(1, (YEAR(Data!$A:$A)=Dashboard!$B$3)*(MONTH(Data!$A:$A)=COLUMN(E$1)), 0), ROW(E14)), "")</f>
        <v>67</v>
      </c>
      <c r="G65" s="14">
        <f t="array" ref="G65">IFERROR(INDEX(Data!$B:$Z, MATCH(1, (YEAR(Data!$A:$A)=Dashboard!$B$3)*(MONTH(Data!$A:$A)=COLUMN(F$1)), 0), ROW(F14)), "")</f>
        <v>7</v>
      </c>
      <c r="H65" s="14">
        <f t="array" ref="H65">IFERROR(INDEX(Data!$B:$Z, MATCH(1, (YEAR(Data!$A:$A)=Dashboard!$B$3)*(MONTH(Data!$A:$A)=COLUMN(G$1)), 0), ROW(G14)), "")</f>
        <v>16</v>
      </c>
      <c r="I65" s="14">
        <f t="array" ref="I65">IFERROR(INDEX(Data!$B:$Z, MATCH(1, (YEAR(Data!$A:$A)=Dashboard!$B$3)*(MONTH(Data!$A:$A)=COLUMN(H$1)), 0), ROW(H14)), "")</f>
        <v>12</v>
      </c>
      <c r="J65" s="14">
        <f t="array" ref="J65">IFERROR(INDEX(Data!$B:$Z, MATCH(1, (YEAR(Data!$A:$A)=Dashboard!$B$3)*(MONTH(Data!$A:$A)=COLUMN(I$1)), 0), ROW(I14)), "")</f>
        <v>3</v>
      </c>
      <c r="K65" s="14">
        <f t="array" ref="K65">IFERROR(INDEX(Data!$B:$Z, MATCH(1, (YEAR(Data!$A:$A)=Dashboard!$B$3)*(MONTH(Data!$A:$A)=COLUMN(J$1)), 0), ROW(J14)), "")</f>
        <v>14</v>
      </c>
      <c r="L65" s="14">
        <f t="array" ref="L65">IFERROR(INDEX(Data!$B:$Z, MATCH(1, (YEAR(Data!$A:$A)=Dashboard!$B$3)*(MONTH(Data!$A:$A)=COLUMN(K$1)), 0), ROW(K14)), "")</f>
        <v>8</v>
      </c>
      <c r="M65" s="15">
        <f t="array" ref="M65">IFERROR(INDEX(Data!$B:$Z, MATCH(1, (YEAR(Data!$A:$A)=Dashboard!$B$3)*(MONTH(Data!$A:$A)=COLUMN(L$1)), 0), ROW(L14)), "")</f>
        <v>9</v>
      </c>
    </row>
    <row r="66" spans="1:13" ht="15" thickBot="1" x14ac:dyDescent="0.35">
      <c r="A66" s="52"/>
      <c r="B66" s="19">
        <f t="array" ref="B66">IFERROR(INDEX(Data!$B:$Z, MATCH(1, (YEAR(Data!$A:$A)=$A$24)*(MONTH(Data!$A:$A)=COLUMN(A$1)), 0), ROW(A14)), "")</f>
        <v>36</v>
      </c>
      <c r="C66" s="16">
        <f t="array" ref="C66">IFERROR(INDEX(Data!$B:$Z, MATCH(1, (YEAR(Data!$A:$A)=$A$24)*(MONTH(Data!$A:$A)=COLUMN(B$1)), 0), ROW(B14)), "")</f>
        <v>12</v>
      </c>
      <c r="D66" s="16">
        <f t="array" ref="D66">IFERROR(INDEX(Data!$B:$Z, MATCH(1, (YEAR(Data!$A:$A)=$A$24)*(MONTH(Data!$A:$A)=COLUMN(C$1)), 0), ROW(C14)), "")</f>
        <v>20</v>
      </c>
      <c r="E66" s="16">
        <f t="array" ref="E66">IFERROR(INDEX(Data!$B:$Z, MATCH(1, (YEAR(Data!$A:$A)=$A$24)*(MONTH(Data!$A:$A)=COLUMN(D$1)), 0), ROW(D14)), "")</f>
        <v>32</v>
      </c>
      <c r="F66" s="16">
        <f t="array" ref="F66">IFERROR(INDEX(Data!$B:$Z, MATCH(1, (YEAR(Data!$A:$A)=$A$24)*(MONTH(Data!$A:$A)=COLUMN(E$1)), 0), ROW(E14)), "")</f>
        <v>36</v>
      </c>
      <c r="G66" s="16">
        <f t="array" ref="G66">IFERROR(INDEX(Data!$B:$Z, MATCH(1, (YEAR(Data!$A:$A)=$A$24)*(MONTH(Data!$A:$A)=COLUMN(F$1)), 0), ROW(F14)), "")</f>
        <v>29</v>
      </c>
      <c r="H66" s="16">
        <f t="array" ref="H66">IFERROR(INDEX(Data!$B:$Z, MATCH(1, (YEAR(Data!$A:$A)=$A$24)*(MONTH(Data!$A:$A)=COLUMN(G$1)), 0), ROW(G14)), "")</f>
        <v>18</v>
      </c>
      <c r="I66" s="16">
        <f t="array" ref="I66">IFERROR(INDEX(Data!$B:$Z, MATCH(1, (YEAR(Data!$A:$A)=$A$24)*(MONTH(Data!$A:$A)=COLUMN(H$1)), 0), ROW(H14)), "")</f>
        <v>31</v>
      </c>
      <c r="J66" s="16">
        <f t="array" ref="J66">IFERROR(INDEX(Data!$B:$Z, MATCH(1, (YEAR(Data!$A:$A)=$A$24)*(MONTH(Data!$A:$A)=COLUMN(I$1)), 0), ROW(I14)), "")</f>
        <v>25</v>
      </c>
      <c r="K66" s="16">
        <f t="array" ref="K66">IFERROR(INDEX(Data!$B:$Z, MATCH(1, (YEAR(Data!$A:$A)=$A$24)*(MONTH(Data!$A:$A)=COLUMN(J$1)), 0), ROW(J14)), "")</f>
        <v>9</v>
      </c>
      <c r="L66" s="16">
        <f t="array" ref="L66">IFERROR(INDEX(Data!$B:$Z, MATCH(1, (YEAR(Data!$A:$A)=$A$24)*(MONTH(Data!$A:$A)=COLUMN(K$1)), 0), ROW(K14)), "")</f>
        <v>17</v>
      </c>
      <c r="M66" s="17">
        <f t="array" ref="M66">IFERROR(INDEX(Data!$B:$Z, MATCH(1, (YEAR(Data!$A:$A)=$A$24)*(MONTH(Data!$A:$A)=COLUMN(L$1)), 0), ROW(L14)), "")</f>
        <v>14</v>
      </c>
    </row>
    <row r="67" spans="1:13" ht="15" thickBot="1" x14ac:dyDescent="0.35">
      <c r="A67" s="13"/>
      <c r="B67" s="20" t="s">
        <v>18</v>
      </c>
      <c r="C67" s="20" t="s">
        <v>19</v>
      </c>
      <c r="D67" s="20" t="s">
        <v>20</v>
      </c>
      <c r="E67" s="20" t="s">
        <v>21</v>
      </c>
      <c r="F67" s="20" t="s">
        <v>22</v>
      </c>
      <c r="G67" s="20" t="s">
        <v>23</v>
      </c>
      <c r="H67" s="20" t="s">
        <v>24</v>
      </c>
      <c r="I67" s="20" t="s">
        <v>25</v>
      </c>
      <c r="J67" s="20" t="s">
        <v>26</v>
      </c>
      <c r="K67" s="20" t="s">
        <v>27</v>
      </c>
      <c r="L67" s="20" t="s">
        <v>28</v>
      </c>
      <c r="M67" s="20" t="s">
        <v>29</v>
      </c>
    </row>
    <row r="68" spans="1:13" x14ac:dyDescent="0.3">
      <c r="A68" s="51" t="s">
        <v>13</v>
      </c>
      <c r="B68" s="18">
        <f t="array" ref="B68">IFERROR(INDEX(Data!$B:$Z, MATCH(1, (YEAR(Data!$A:$A)=Dashboard!$B$3)*(MONTH(Data!$A:$A)=COLUMN(A$1)), 0), ROW(A15)), "")</f>
        <v>0</v>
      </c>
      <c r="C68" s="14">
        <f t="array" ref="C68">IFERROR(INDEX(Data!$B:$Z, MATCH(1, (YEAR(Data!$A:$A)=Dashboard!$B$3)*(MONTH(Data!$A:$A)=COLUMN(B$1)), 0), ROW(B15)), "")</f>
        <v>2</v>
      </c>
      <c r="D68" s="14">
        <f t="array" ref="D68">IFERROR(INDEX(Data!$B:$Z, MATCH(1, (YEAR(Data!$A:$A)=Dashboard!$B$3)*(MONTH(Data!$A:$A)=COLUMN(C$1)), 0), ROW(C15)), "")</f>
        <v>0</v>
      </c>
      <c r="E68" s="14">
        <f t="array" ref="E68">IFERROR(INDEX(Data!$B:$Z, MATCH(1, (YEAR(Data!$A:$A)=Dashboard!$B$3)*(MONTH(Data!$A:$A)=COLUMN(D$1)), 0), ROW(D15)), "")</f>
        <v>0</v>
      </c>
      <c r="F68" s="14">
        <f t="array" ref="F68">IFERROR(INDEX(Data!$B:$Z, MATCH(1, (YEAR(Data!$A:$A)=Dashboard!$B$3)*(MONTH(Data!$A:$A)=COLUMN(E$1)), 0), ROW(E15)), "")</f>
        <v>4</v>
      </c>
      <c r="G68" s="14">
        <f t="array" ref="G68">IFERROR(INDEX(Data!$B:$Z, MATCH(1, (YEAR(Data!$A:$A)=Dashboard!$B$3)*(MONTH(Data!$A:$A)=COLUMN(F$1)), 0), ROW(F15)), "")</f>
        <v>0</v>
      </c>
      <c r="H68" s="14">
        <f t="array" ref="H68">IFERROR(INDEX(Data!$B:$Z, MATCH(1, (YEAR(Data!$A:$A)=Dashboard!$B$3)*(MONTH(Data!$A:$A)=COLUMN(G$1)), 0), ROW(G15)), "")</f>
        <v>1</v>
      </c>
      <c r="I68" s="14">
        <f t="array" ref="I68">IFERROR(INDEX(Data!$B:$Z, MATCH(1, (YEAR(Data!$A:$A)=Dashboard!$B$3)*(MONTH(Data!$A:$A)=COLUMN(H$1)), 0), ROW(H15)), "")</f>
        <v>0</v>
      </c>
      <c r="J68" s="14">
        <f t="array" ref="J68">IFERROR(INDEX(Data!$B:$Z, MATCH(1, (YEAR(Data!$A:$A)=Dashboard!$B$3)*(MONTH(Data!$A:$A)=COLUMN(I$1)), 0), ROW(I15)), "")</f>
        <v>0</v>
      </c>
      <c r="K68" s="14">
        <f t="array" ref="K68">IFERROR(INDEX(Data!$B:$Z, MATCH(1, (YEAR(Data!$A:$A)=Dashboard!$B$3)*(MONTH(Data!$A:$A)=COLUMN(J$1)), 0), ROW(J15)), "")</f>
        <v>3</v>
      </c>
      <c r="L68" s="14">
        <f t="array" ref="L68">IFERROR(INDEX(Data!$B:$Z, MATCH(1, (YEAR(Data!$A:$A)=Dashboard!$B$3)*(MONTH(Data!$A:$A)=COLUMN(K$1)), 0), ROW(K15)), "")</f>
        <v>0</v>
      </c>
      <c r="M68" s="15">
        <f t="array" ref="M68">IFERROR(INDEX(Data!$B:$Z, MATCH(1, (YEAR(Data!$A:$A)=Dashboard!$B$3)*(MONTH(Data!$A:$A)=COLUMN(L$1)), 0), ROW(L15)), "")</f>
        <v>2</v>
      </c>
    </row>
    <row r="69" spans="1:13" ht="15" thickBot="1" x14ac:dyDescent="0.35">
      <c r="A69" s="52"/>
      <c r="B69" s="19">
        <f t="array" ref="B69">IFERROR(INDEX(Data!$B:$Z, MATCH(1, (YEAR(Data!$A:$A)=$A$24)*(MONTH(Data!$A:$A)=COLUMN(A$1)), 0), ROW(A15)), "")</f>
        <v>1</v>
      </c>
      <c r="C69" s="16">
        <f t="array" ref="C69">IFERROR(INDEX(Data!$B:$Z, MATCH(1, (YEAR(Data!$A:$A)=$A$24)*(MONTH(Data!$A:$A)=COLUMN(B$1)), 0), ROW(B15)), "")</f>
        <v>0</v>
      </c>
      <c r="D69" s="16">
        <f t="array" ref="D69">IFERROR(INDEX(Data!$B:$Z, MATCH(1, (YEAR(Data!$A:$A)=$A$24)*(MONTH(Data!$A:$A)=COLUMN(C$1)), 0), ROW(C15)), "")</f>
        <v>4</v>
      </c>
      <c r="E69" s="16">
        <f t="array" ref="E69">IFERROR(INDEX(Data!$B:$Z, MATCH(1, (YEAR(Data!$A:$A)=$A$24)*(MONTH(Data!$A:$A)=COLUMN(D$1)), 0), ROW(D15)), "")</f>
        <v>0</v>
      </c>
      <c r="F69" s="16">
        <f t="array" ref="F69">IFERROR(INDEX(Data!$B:$Z, MATCH(1, (YEAR(Data!$A:$A)=$A$24)*(MONTH(Data!$A:$A)=COLUMN(E$1)), 0), ROW(E15)), "")</f>
        <v>3</v>
      </c>
      <c r="G69" s="16">
        <f t="array" ref="G69">IFERROR(INDEX(Data!$B:$Z, MATCH(1, (YEAR(Data!$A:$A)=$A$24)*(MONTH(Data!$A:$A)=COLUMN(F$1)), 0), ROW(F15)), "")</f>
        <v>0</v>
      </c>
      <c r="H69" s="16">
        <f t="array" ref="H69">IFERROR(INDEX(Data!$B:$Z, MATCH(1, (YEAR(Data!$A:$A)=$A$24)*(MONTH(Data!$A:$A)=COLUMN(G$1)), 0), ROW(G15)), "")</f>
        <v>0</v>
      </c>
      <c r="I69" s="16">
        <f t="array" ref="I69">IFERROR(INDEX(Data!$B:$Z, MATCH(1, (YEAR(Data!$A:$A)=$A$24)*(MONTH(Data!$A:$A)=COLUMN(H$1)), 0), ROW(H15)), "")</f>
        <v>2</v>
      </c>
      <c r="J69" s="16">
        <f t="array" ref="J69">IFERROR(INDEX(Data!$B:$Z, MATCH(1, (YEAR(Data!$A:$A)=$A$24)*(MONTH(Data!$A:$A)=COLUMN(I$1)), 0), ROW(I15)), "")</f>
        <v>0</v>
      </c>
      <c r="K69" s="16">
        <f t="array" ref="K69">IFERROR(INDEX(Data!$B:$Z, MATCH(1, (YEAR(Data!$A:$A)=$A$24)*(MONTH(Data!$A:$A)=COLUMN(J$1)), 0), ROW(J15)), "")</f>
        <v>7</v>
      </c>
      <c r="L69" s="16">
        <f t="array" ref="L69">IFERROR(INDEX(Data!$B:$Z, MATCH(1, (YEAR(Data!$A:$A)=$A$24)*(MONTH(Data!$A:$A)=COLUMN(K$1)), 0), ROW(K15)), "")</f>
        <v>0</v>
      </c>
      <c r="M69" s="17">
        <f t="array" ref="M69">IFERROR(INDEX(Data!$B:$Z, MATCH(1, (YEAR(Data!$A:$A)=$A$24)*(MONTH(Data!$A:$A)=COLUMN(L$1)), 0), ROW(L15)), "")</f>
        <v>3</v>
      </c>
    </row>
    <row r="70" spans="1:13" ht="15" thickBot="1" x14ac:dyDescent="0.35">
      <c r="A70" s="13"/>
      <c r="B70" s="20" t="s">
        <v>18</v>
      </c>
      <c r="C70" s="20" t="s">
        <v>19</v>
      </c>
      <c r="D70" s="20" t="s">
        <v>20</v>
      </c>
      <c r="E70" s="20" t="s">
        <v>21</v>
      </c>
      <c r="F70" s="20" t="s">
        <v>22</v>
      </c>
      <c r="G70" s="20" t="s">
        <v>23</v>
      </c>
      <c r="H70" s="20" t="s">
        <v>24</v>
      </c>
      <c r="I70" s="20" t="s">
        <v>25</v>
      </c>
      <c r="J70" s="20" t="s">
        <v>26</v>
      </c>
      <c r="K70" s="20" t="s">
        <v>27</v>
      </c>
      <c r="L70" s="20" t="s">
        <v>28</v>
      </c>
      <c r="M70" s="20" t="s">
        <v>29</v>
      </c>
    </row>
    <row r="71" spans="1:13" x14ac:dyDescent="0.3">
      <c r="A71" s="51" t="s">
        <v>14</v>
      </c>
      <c r="B71" s="21">
        <f t="array" ref="B71">IFERROR(INDEX(Data!$B:$Z, MATCH(1, (YEAR(Data!$A:$A)=Dashboard!$B$3)*(MONTH(Data!$A:$A)=COLUMN(A$1)), 0), ROW(A16)), "")</f>
        <v>541</v>
      </c>
      <c r="C71" s="22">
        <f t="array" ref="C71">IFERROR(INDEX(Data!$B:$Z, MATCH(1, (YEAR(Data!$A:$A)=Dashboard!$B$3)*(MONTH(Data!$A:$A)=COLUMN(B$1)), 0), ROW(B16)), "")</f>
        <v>545</v>
      </c>
      <c r="D71" s="22">
        <f t="array" ref="D71">IFERROR(INDEX(Data!$B:$Z, MATCH(1, (YEAR(Data!$A:$A)=Dashboard!$B$3)*(MONTH(Data!$A:$A)=COLUMN(C$1)), 0), ROW(C16)), "")</f>
        <v>314</v>
      </c>
      <c r="E71" s="22">
        <f t="array" ref="E71">IFERROR(INDEX(Data!$B:$Z, MATCH(1, (YEAR(Data!$A:$A)=Dashboard!$B$3)*(MONTH(Data!$A:$A)=COLUMN(D$1)), 0), ROW(D16)), "")</f>
        <v>436</v>
      </c>
      <c r="F71" s="22">
        <f t="array" ref="F71">IFERROR(INDEX(Data!$B:$Z, MATCH(1, (YEAR(Data!$A:$A)=Dashboard!$B$3)*(MONTH(Data!$A:$A)=COLUMN(E$1)), 0), ROW(E16)), "")</f>
        <v>365</v>
      </c>
      <c r="G71" s="22">
        <f t="array" ref="G71">IFERROR(INDEX(Data!$B:$Z, MATCH(1, (YEAR(Data!$A:$A)=Dashboard!$B$3)*(MONTH(Data!$A:$A)=COLUMN(F$1)), 0), ROW(F16)), "")</f>
        <v>344</v>
      </c>
      <c r="H71" s="22">
        <f t="array" ref="H71">IFERROR(INDEX(Data!$B:$Z, MATCH(1, (YEAR(Data!$A:$A)=Dashboard!$B$3)*(MONTH(Data!$A:$A)=COLUMN(G$1)), 0), ROW(G16)), "")</f>
        <v>443</v>
      </c>
      <c r="I71" s="22">
        <f t="array" ref="I71">IFERROR(INDEX(Data!$B:$Z, MATCH(1, (YEAR(Data!$A:$A)=Dashboard!$B$3)*(MONTH(Data!$A:$A)=COLUMN(H$1)), 0), ROW(H16)), "")</f>
        <v>328</v>
      </c>
      <c r="J71" s="22">
        <f t="array" ref="J71">IFERROR(INDEX(Data!$B:$Z, MATCH(1, (YEAR(Data!$A:$A)=Dashboard!$B$3)*(MONTH(Data!$A:$A)=COLUMN(I$1)), 0), ROW(I16)), "")</f>
        <v>325</v>
      </c>
      <c r="K71" s="22">
        <f t="array" ref="K71">IFERROR(INDEX(Data!$B:$Z, MATCH(1, (YEAR(Data!$A:$A)=Dashboard!$B$3)*(MONTH(Data!$A:$A)=COLUMN(J$1)), 0), ROW(J16)), "")</f>
        <v>747</v>
      </c>
      <c r="L71" s="22">
        <f t="array" ref="L71">IFERROR(INDEX(Data!$B:$Z, MATCH(1, (YEAR(Data!$A:$A)=Dashboard!$B$3)*(MONTH(Data!$A:$A)=COLUMN(K$1)), 0), ROW(K16)), "")</f>
        <v>541</v>
      </c>
      <c r="M71" s="23">
        <f t="array" ref="M71">IFERROR(INDEX(Data!$B:$Z, MATCH(1, (YEAR(Data!$A:$A)=Dashboard!$B$3)*(MONTH(Data!$A:$A)=COLUMN(L$1)), 0), ROW(L16)), "")</f>
        <v>654</v>
      </c>
    </row>
    <row r="72" spans="1:13" ht="15" thickBot="1" x14ac:dyDescent="0.35">
      <c r="A72" s="52"/>
      <c r="B72" s="24">
        <f t="array" ref="B72">IFERROR(INDEX(Data!$B:$Z, MATCH(1, (YEAR(Data!$A:$A)=$A$24)*(MONTH(Data!$A:$A)=COLUMN(A$1)), 0), ROW(A16)), "")</f>
        <v>650</v>
      </c>
      <c r="C72" s="25">
        <f t="array" ref="C72">IFERROR(INDEX(Data!$B:$Z, MATCH(1, (YEAR(Data!$A:$A)=$A$24)*(MONTH(Data!$A:$A)=COLUMN(B$1)), 0), ROW(B16)), "")</f>
        <v>754</v>
      </c>
      <c r="D72" s="25">
        <f t="array" ref="D72">IFERROR(INDEX(Data!$B:$Z, MATCH(1, (YEAR(Data!$A:$A)=$A$24)*(MONTH(Data!$A:$A)=COLUMN(C$1)), 0), ROW(C16)), "")</f>
        <v>952</v>
      </c>
      <c r="E72" s="25">
        <f t="array" ref="E72">IFERROR(INDEX(Data!$B:$Z, MATCH(1, (YEAR(Data!$A:$A)=$A$24)*(MONTH(Data!$A:$A)=COLUMN(D$1)), 0), ROW(D16)), "")</f>
        <v>541</v>
      </c>
      <c r="F72" s="25">
        <f t="array" ref="F72">IFERROR(INDEX(Data!$B:$Z, MATCH(1, (YEAR(Data!$A:$A)=$A$24)*(MONTH(Data!$A:$A)=COLUMN(E$1)), 0), ROW(E16)), "")</f>
        <v>365</v>
      </c>
      <c r="G72" s="25">
        <f t="array" ref="G72">IFERROR(INDEX(Data!$B:$Z, MATCH(1, (YEAR(Data!$A:$A)=$A$24)*(MONTH(Data!$A:$A)=COLUMN(F$1)), 0), ROW(F16)), "")</f>
        <v>800</v>
      </c>
      <c r="H72" s="25">
        <f t="array" ref="H72">IFERROR(INDEX(Data!$B:$Z, MATCH(1, (YEAR(Data!$A:$A)=$A$24)*(MONTH(Data!$A:$A)=COLUMN(G$1)), 0), ROW(G16)), "")</f>
        <v>326</v>
      </c>
      <c r="I72" s="25">
        <f t="array" ref="I72">IFERROR(INDEX(Data!$B:$Z, MATCH(1, (YEAR(Data!$A:$A)=$A$24)*(MONTH(Data!$A:$A)=COLUMN(H$1)), 0), ROW(H16)), "")</f>
        <v>258</v>
      </c>
      <c r="J72" s="25">
        <f t="array" ref="J72">IFERROR(INDEX(Data!$B:$Z, MATCH(1, (YEAR(Data!$A:$A)=$A$24)*(MONTH(Data!$A:$A)=COLUMN(I$1)), 0), ROW(I16)), "")</f>
        <v>854</v>
      </c>
      <c r="K72" s="25">
        <f t="array" ref="K72">IFERROR(INDEX(Data!$B:$Z, MATCH(1, (YEAR(Data!$A:$A)=$A$24)*(MONTH(Data!$A:$A)=COLUMN(J$1)), 0), ROW(J16)), "")</f>
        <v>365</v>
      </c>
      <c r="L72" s="25">
        <f t="array" ref="L72">IFERROR(INDEX(Data!$B:$Z, MATCH(1, (YEAR(Data!$A:$A)=$A$24)*(MONTH(Data!$A:$A)=COLUMN(K$1)), 0), ROW(K16)), "")</f>
        <v>652</v>
      </c>
      <c r="M72" s="26">
        <f t="array" ref="M72">IFERROR(INDEX(Data!$B:$Z, MATCH(1, (YEAR(Data!$A:$A)=$A$24)*(MONTH(Data!$A:$A)=COLUMN(L$1)), 0), ROW(L16)), "")</f>
        <v>471</v>
      </c>
    </row>
    <row r="73" spans="1:13" ht="15" thickBot="1" x14ac:dyDescent="0.35">
      <c r="A73" s="13"/>
      <c r="B73" s="20" t="s">
        <v>18</v>
      </c>
      <c r="C73" s="20" t="s">
        <v>19</v>
      </c>
      <c r="D73" s="20" t="s">
        <v>20</v>
      </c>
      <c r="E73" s="20" t="s">
        <v>21</v>
      </c>
      <c r="F73" s="20" t="s">
        <v>22</v>
      </c>
      <c r="G73" s="20" t="s">
        <v>23</v>
      </c>
      <c r="H73" s="20" t="s">
        <v>24</v>
      </c>
      <c r="I73" s="20" t="s">
        <v>25</v>
      </c>
      <c r="J73" s="20" t="s">
        <v>26</v>
      </c>
      <c r="K73" s="20" t="s">
        <v>27</v>
      </c>
      <c r="L73" s="20" t="s">
        <v>28</v>
      </c>
      <c r="M73" s="20" t="s">
        <v>29</v>
      </c>
    </row>
    <row r="74" spans="1:13" x14ac:dyDescent="0.3">
      <c r="A74" s="51" t="s">
        <v>15</v>
      </c>
      <c r="B74" s="18">
        <f t="array" ref="B74">IFERROR(INDEX(Data!$B:$Z, MATCH(1, (YEAR(Data!$A:$A)=Dashboard!$B$3)*(MONTH(Data!$A:$A)=COLUMN(A$1)), 0), ROW(A17)), "")</f>
        <v>15</v>
      </c>
      <c r="C74" s="14">
        <f t="array" ref="C74">IFERROR(INDEX(Data!$B:$Z, MATCH(1, (YEAR(Data!$A:$A)=Dashboard!$B$3)*(MONTH(Data!$A:$A)=COLUMN(B$1)), 0), ROW(B17)), "")</f>
        <v>19</v>
      </c>
      <c r="D74" s="14">
        <f t="array" ref="D74">IFERROR(INDEX(Data!$B:$Z, MATCH(1, (YEAR(Data!$A:$A)=Dashboard!$B$3)*(MONTH(Data!$A:$A)=COLUMN(C$1)), 0), ROW(C17)), "")</f>
        <v>13</v>
      </c>
      <c r="E74" s="14">
        <f t="array" ref="E74">IFERROR(INDEX(Data!$B:$Z, MATCH(1, (YEAR(Data!$A:$A)=Dashboard!$B$3)*(MONTH(Data!$A:$A)=COLUMN(D$1)), 0), ROW(D17)), "")</f>
        <v>3</v>
      </c>
      <c r="F74" s="14">
        <f t="array" ref="F74">IFERROR(INDEX(Data!$B:$Z, MATCH(1, (YEAR(Data!$A:$A)=Dashboard!$B$3)*(MONTH(Data!$A:$A)=COLUMN(E$1)), 0), ROW(E17)), "")</f>
        <v>9</v>
      </c>
      <c r="G74" s="14">
        <f t="array" ref="G74">IFERROR(INDEX(Data!$B:$Z, MATCH(1, (YEAR(Data!$A:$A)=Dashboard!$B$3)*(MONTH(Data!$A:$A)=COLUMN(F$1)), 0), ROW(F17)), "")</f>
        <v>14</v>
      </c>
      <c r="H74" s="14">
        <f t="array" ref="H74">IFERROR(INDEX(Data!$B:$Z, MATCH(1, (YEAR(Data!$A:$A)=Dashboard!$B$3)*(MONTH(Data!$A:$A)=COLUMN(G$1)), 0), ROW(G17)), "")</f>
        <v>21</v>
      </c>
      <c r="I74" s="14">
        <f t="array" ref="I74">IFERROR(INDEX(Data!$B:$Z, MATCH(1, (YEAR(Data!$A:$A)=Dashboard!$B$3)*(MONTH(Data!$A:$A)=COLUMN(H$1)), 0), ROW(H17)), "")</f>
        <v>18</v>
      </c>
      <c r="J74" s="14">
        <f t="array" ref="J74">IFERROR(INDEX(Data!$B:$Z, MATCH(1, (YEAR(Data!$A:$A)=Dashboard!$B$3)*(MONTH(Data!$A:$A)=COLUMN(I$1)), 0), ROW(I17)), "")</f>
        <v>12</v>
      </c>
      <c r="K74" s="14">
        <f t="array" ref="K74">IFERROR(INDEX(Data!$B:$Z, MATCH(1, (YEAR(Data!$A:$A)=Dashboard!$B$3)*(MONTH(Data!$A:$A)=COLUMN(J$1)), 0), ROW(J17)), "")</f>
        <v>10</v>
      </c>
      <c r="L74" s="14">
        <f t="array" ref="L74">IFERROR(INDEX(Data!$B:$Z, MATCH(1, (YEAR(Data!$A:$A)=Dashboard!$B$3)*(MONTH(Data!$A:$A)=COLUMN(K$1)), 0), ROW(K17)), "")</f>
        <v>8</v>
      </c>
      <c r="M74" s="15">
        <f t="array" ref="M74">IFERROR(INDEX(Data!$B:$Z, MATCH(1, (YEAR(Data!$A:$A)=Dashboard!$B$3)*(MONTH(Data!$A:$A)=COLUMN(L$1)), 0), ROW(L17)), "")</f>
        <v>3</v>
      </c>
    </row>
    <row r="75" spans="1:13" ht="15" thickBot="1" x14ac:dyDescent="0.35">
      <c r="A75" s="52"/>
      <c r="B75" s="19">
        <f t="array" ref="B75">IFERROR(INDEX(Data!$B:$Z, MATCH(1, (YEAR(Data!$A:$A)=$A$24)*(MONTH(Data!$A:$A)=COLUMN(A$1)), 0), ROW(A17)), "")</f>
        <v>23</v>
      </c>
      <c r="C75" s="16">
        <f t="array" ref="C75">IFERROR(INDEX(Data!$B:$Z, MATCH(1, (YEAR(Data!$A:$A)=$A$24)*(MONTH(Data!$A:$A)=COLUMN(B$1)), 0), ROW(B17)), "")</f>
        <v>14</v>
      </c>
      <c r="D75" s="16">
        <f t="array" ref="D75">IFERROR(INDEX(Data!$B:$Z, MATCH(1, (YEAR(Data!$A:$A)=$A$24)*(MONTH(Data!$A:$A)=COLUMN(C$1)), 0), ROW(C17)), "")</f>
        <v>19</v>
      </c>
      <c r="E75" s="16">
        <f t="array" ref="E75">IFERROR(INDEX(Data!$B:$Z, MATCH(1, (YEAR(Data!$A:$A)=$A$24)*(MONTH(Data!$A:$A)=COLUMN(D$1)), 0), ROW(D17)), "")</f>
        <v>8</v>
      </c>
      <c r="F75" s="16">
        <f t="array" ref="F75">IFERROR(INDEX(Data!$B:$Z, MATCH(1, (YEAR(Data!$A:$A)=$A$24)*(MONTH(Data!$A:$A)=COLUMN(E$1)), 0), ROW(E17)), "")</f>
        <v>6</v>
      </c>
      <c r="G75" s="16">
        <f t="array" ref="G75">IFERROR(INDEX(Data!$B:$Z, MATCH(1, (YEAR(Data!$A:$A)=$A$24)*(MONTH(Data!$A:$A)=COLUMN(F$1)), 0), ROW(F17)), "")</f>
        <v>12</v>
      </c>
      <c r="H75" s="16">
        <f t="array" ref="H75">IFERROR(INDEX(Data!$B:$Z, MATCH(1, (YEAR(Data!$A:$A)=$A$24)*(MONTH(Data!$A:$A)=COLUMN(G$1)), 0), ROW(G17)), "")</f>
        <v>25</v>
      </c>
      <c r="I75" s="16">
        <f t="array" ref="I75">IFERROR(INDEX(Data!$B:$Z, MATCH(1, (YEAR(Data!$A:$A)=$A$24)*(MONTH(Data!$A:$A)=COLUMN(H$1)), 0), ROW(H17)), "")</f>
        <v>9</v>
      </c>
      <c r="J75" s="16">
        <f t="array" ref="J75">IFERROR(INDEX(Data!$B:$Z, MATCH(1, (YEAR(Data!$A:$A)=$A$24)*(MONTH(Data!$A:$A)=COLUMN(I$1)), 0), ROW(I17)), "")</f>
        <v>13</v>
      </c>
      <c r="K75" s="16">
        <f t="array" ref="K75">IFERROR(INDEX(Data!$B:$Z, MATCH(1, (YEAR(Data!$A:$A)=$A$24)*(MONTH(Data!$A:$A)=COLUMN(J$1)), 0), ROW(J17)), "")</f>
        <v>7</v>
      </c>
      <c r="L75" s="16">
        <f t="array" ref="L75">IFERROR(INDEX(Data!$B:$Z, MATCH(1, (YEAR(Data!$A:$A)=$A$24)*(MONTH(Data!$A:$A)=COLUMN(K$1)), 0), ROW(K17)), "")</f>
        <v>6</v>
      </c>
      <c r="M75" s="17">
        <f t="array" ref="M75">IFERROR(INDEX(Data!$B:$Z, MATCH(1, (YEAR(Data!$A:$A)=$A$24)*(MONTH(Data!$A:$A)=COLUMN(L$1)), 0), ROW(L17)), "")</f>
        <v>10</v>
      </c>
    </row>
    <row r="76" spans="1:13" ht="15" thickBot="1" x14ac:dyDescent="0.35">
      <c r="A76" s="13"/>
      <c r="B76" s="20" t="s">
        <v>18</v>
      </c>
      <c r="C76" s="20" t="s">
        <v>19</v>
      </c>
      <c r="D76" s="20" t="s">
        <v>20</v>
      </c>
      <c r="E76" s="20" t="s">
        <v>21</v>
      </c>
      <c r="F76" s="20" t="s">
        <v>22</v>
      </c>
      <c r="G76" s="20" t="s">
        <v>23</v>
      </c>
      <c r="H76" s="20" t="s">
        <v>24</v>
      </c>
      <c r="I76" s="20" t="s">
        <v>25</v>
      </c>
      <c r="J76" s="20" t="s">
        <v>26</v>
      </c>
      <c r="K76" s="20" t="s">
        <v>27</v>
      </c>
      <c r="L76" s="20" t="s">
        <v>28</v>
      </c>
      <c r="M76" s="20" t="s">
        <v>29</v>
      </c>
    </row>
    <row r="77" spans="1:13" x14ac:dyDescent="0.3">
      <c r="A77" s="51" t="s">
        <v>31</v>
      </c>
      <c r="B77" s="18">
        <f t="array" ref="B77">IFERROR(INDEX(Data!$B:$Z, MATCH(1, (YEAR(Data!$A:$A)=Dashboard!$B$3)*(MONTH(Data!$A:$A)=COLUMN(A$1)), 0), ROW(A18)), "")</f>
        <v>7</v>
      </c>
      <c r="C77" s="14">
        <f t="array" ref="C77">IFERROR(INDEX(Data!$B:$Z, MATCH(1, (YEAR(Data!$A:$A)=Dashboard!$B$3)*(MONTH(Data!$A:$A)=COLUMN(B$1)), 0), ROW(B18)), "")</f>
        <v>8</v>
      </c>
      <c r="D77" s="14">
        <f t="array" ref="D77">IFERROR(INDEX(Data!$B:$Z, MATCH(1, (YEAR(Data!$A:$A)=Dashboard!$B$3)*(MONTH(Data!$A:$A)=COLUMN(C$1)), 0), ROW(C18)), "")</f>
        <v>7</v>
      </c>
      <c r="E77" s="14">
        <f t="array" ref="E77">IFERROR(INDEX(Data!$B:$Z, MATCH(1, (YEAR(Data!$A:$A)=Dashboard!$B$3)*(MONTH(Data!$A:$A)=COLUMN(D$1)), 0), ROW(D18)), "")</f>
        <v>5</v>
      </c>
      <c r="F77" s="14">
        <f t="array" ref="F77">IFERROR(INDEX(Data!$B:$Z, MATCH(1, (YEAR(Data!$A:$A)=Dashboard!$B$3)*(MONTH(Data!$A:$A)=COLUMN(E$1)), 0), ROW(E18)), "")</f>
        <v>3</v>
      </c>
      <c r="G77" s="14">
        <f t="array" ref="G77">IFERROR(INDEX(Data!$B:$Z, MATCH(1, (YEAR(Data!$A:$A)=Dashboard!$B$3)*(MONTH(Data!$A:$A)=COLUMN(F$1)), 0), ROW(F18)), "")</f>
        <v>6</v>
      </c>
      <c r="H77" s="14">
        <f t="array" ref="H77">IFERROR(INDEX(Data!$B:$Z, MATCH(1, (YEAR(Data!$A:$A)=Dashboard!$B$3)*(MONTH(Data!$A:$A)=COLUMN(G$1)), 0), ROW(G18)), "")</f>
        <v>7</v>
      </c>
      <c r="I77" s="14">
        <f t="array" ref="I77">IFERROR(INDEX(Data!$B:$Z, MATCH(1, (YEAR(Data!$A:$A)=Dashboard!$B$3)*(MONTH(Data!$A:$A)=COLUMN(H$1)), 0), ROW(H18)), "")</f>
        <v>4</v>
      </c>
      <c r="J77" s="14">
        <f t="array" ref="J77">IFERROR(INDEX(Data!$B:$Z, MATCH(1, (YEAR(Data!$A:$A)=Dashboard!$B$3)*(MONTH(Data!$A:$A)=COLUMN(I$1)), 0), ROW(I18)), "")</f>
        <v>7</v>
      </c>
      <c r="K77" s="14">
        <f t="array" ref="K77">IFERROR(INDEX(Data!$B:$Z, MATCH(1, (YEAR(Data!$A:$A)=Dashboard!$B$3)*(MONTH(Data!$A:$A)=COLUMN(J$1)), 0), ROW(J18)), "")</f>
        <v>8</v>
      </c>
      <c r="L77" s="14">
        <f t="array" ref="L77">IFERROR(INDEX(Data!$B:$Z, MATCH(1, (YEAR(Data!$A:$A)=Dashboard!$B$3)*(MONTH(Data!$A:$A)=COLUMN(K$1)), 0), ROW(K18)), "")</f>
        <v>7</v>
      </c>
      <c r="M77" s="15">
        <f t="array" ref="M77">IFERROR(INDEX(Data!$B:$Z, MATCH(1, (YEAR(Data!$A:$A)=Dashboard!$B$3)*(MONTH(Data!$A:$A)=COLUMN(L$1)), 0), ROW(L18)), "")</f>
        <v>6</v>
      </c>
    </row>
    <row r="78" spans="1:13" ht="15" thickBot="1" x14ac:dyDescent="0.35">
      <c r="A78" s="52"/>
      <c r="B78" s="19">
        <f t="array" ref="B78">IFERROR(INDEX(Data!$B:$Z, MATCH(1, (YEAR(Data!$A:$A)=$A$24)*(MONTH(Data!$A:$A)=COLUMN(A$1)), 0), ROW(A18)), "")</f>
        <v>3</v>
      </c>
      <c r="C78" s="16">
        <f t="array" ref="C78">IFERROR(INDEX(Data!$B:$Z, MATCH(1, (YEAR(Data!$A:$A)=$A$24)*(MONTH(Data!$A:$A)=COLUMN(B$1)), 0), ROW(B18)), "")</f>
        <v>1</v>
      </c>
      <c r="D78" s="16">
        <f t="array" ref="D78">IFERROR(INDEX(Data!$B:$Z, MATCH(1, (YEAR(Data!$A:$A)=$A$24)*(MONTH(Data!$A:$A)=COLUMN(C$1)), 0), ROW(C18)), "")</f>
        <v>7</v>
      </c>
      <c r="E78" s="16">
        <f t="array" ref="E78">IFERROR(INDEX(Data!$B:$Z, MATCH(1, (YEAR(Data!$A:$A)=$A$24)*(MONTH(Data!$A:$A)=COLUMN(D$1)), 0), ROW(D18)), "")</f>
        <v>5</v>
      </c>
      <c r="F78" s="16">
        <f t="array" ref="F78">IFERROR(INDEX(Data!$B:$Z, MATCH(1, (YEAR(Data!$A:$A)=$A$24)*(MONTH(Data!$A:$A)=COLUMN(E$1)), 0), ROW(E18)), "")</f>
        <v>2</v>
      </c>
      <c r="G78" s="16">
        <f t="array" ref="G78">IFERROR(INDEX(Data!$B:$Z, MATCH(1, (YEAR(Data!$A:$A)=$A$24)*(MONTH(Data!$A:$A)=COLUMN(F$1)), 0), ROW(F18)), "")</f>
        <v>7</v>
      </c>
      <c r="H78" s="16">
        <f t="array" ref="H78">IFERROR(INDEX(Data!$B:$Z, MATCH(1, (YEAR(Data!$A:$A)=$A$24)*(MONTH(Data!$A:$A)=COLUMN(G$1)), 0), ROW(G18)), "")</f>
        <v>8</v>
      </c>
      <c r="I78" s="16">
        <f t="array" ref="I78">IFERROR(INDEX(Data!$B:$Z, MATCH(1, (YEAR(Data!$A:$A)=$A$24)*(MONTH(Data!$A:$A)=COLUMN(H$1)), 0), ROW(H18)), "")</f>
        <v>6</v>
      </c>
      <c r="J78" s="16">
        <f t="array" ref="J78">IFERROR(INDEX(Data!$B:$Z, MATCH(1, (YEAR(Data!$A:$A)=$A$24)*(MONTH(Data!$A:$A)=COLUMN(I$1)), 0), ROW(I18)), "")</f>
        <v>7</v>
      </c>
      <c r="K78" s="16">
        <f t="array" ref="K78">IFERROR(INDEX(Data!$B:$Z, MATCH(1, (YEAR(Data!$A:$A)=$A$24)*(MONTH(Data!$A:$A)=COLUMN(J$1)), 0), ROW(J18)), "")</f>
        <v>6</v>
      </c>
      <c r="L78" s="16">
        <f t="array" ref="L78">IFERROR(INDEX(Data!$B:$Z, MATCH(1, (YEAR(Data!$A:$A)=$A$24)*(MONTH(Data!$A:$A)=COLUMN(K$1)), 0), ROW(K18)), "")</f>
        <v>4</v>
      </c>
      <c r="M78" s="17">
        <f t="array" ref="M78">IFERROR(INDEX(Data!$B:$Z, MATCH(1, (YEAR(Data!$A:$A)=$A$24)*(MONTH(Data!$A:$A)=COLUMN(L$1)), 0), ROW(L18)), "")</f>
        <v>7</v>
      </c>
    </row>
    <row r="79" spans="1:13" ht="15" thickBot="1" x14ac:dyDescent="0.35">
      <c r="A79" s="13"/>
      <c r="B79" s="20" t="s">
        <v>18</v>
      </c>
      <c r="C79" s="20" t="s">
        <v>19</v>
      </c>
      <c r="D79" s="20" t="s">
        <v>20</v>
      </c>
      <c r="E79" s="20" t="s">
        <v>21</v>
      </c>
      <c r="F79" s="20" t="s">
        <v>22</v>
      </c>
      <c r="G79" s="20" t="s">
        <v>23</v>
      </c>
      <c r="H79" s="20" t="s">
        <v>24</v>
      </c>
      <c r="I79" s="20" t="s">
        <v>25</v>
      </c>
      <c r="J79" s="20" t="s">
        <v>26</v>
      </c>
      <c r="K79" s="20" t="s">
        <v>27</v>
      </c>
      <c r="L79" s="20" t="s">
        <v>28</v>
      </c>
      <c r="M79" s="20" t="s">
        <v>29</v>
      </c>
    </row>
    <row r="80" spans="1:13" x14ac:dyDescent="0.3">
      <c r="A80" s="51" t="s">
        <v>32</v>
      </c>
      <c r="B80" s="18">
        <f t="array" ref="B80">IFERROR(INDEX(Data!$B:$Z, MATCH(1, (YEAR(Data!$A:$A)=Dashboard!$B$3)*(MONTH(Data!$A:$A)=COLUMN(A$1)), 0), ROW(A19)), "")</f>
        <v>387</v>
      </c>
      <c r="C80" s="14">
        <f t="array" ref="C80">IFERROR(INDEX(Data!$B:$Z, MATCH(1, (YEAR(Data!$A:$A)=Dashboard!$B$3)*(MONTH(Data!$A:$A)=COLUMN(B$1)), 0), ROW(B19)), "")</f>
        <v>352</v>
      </c>
      <c r="D80" s="14">
        <f t="array" ref="D80">IFERROR(INDEX(Data!$B:$Z, MATCH(1, (YEAR(Data!$A:$A)=Dashboard!$B$3)*(MONTH(Data!$A:$A)=COLUMN(C$1)), 0), ROW(C19)), "")</f>
        <v>285</v>
      </c>
      <c r="E80" s="14">
        <f t="array" ref="E80">IFERROR(INDEX(Data!$B:$Z, MATCH(1, (YEAR(Data!$A:$A)=Dashboard!$B$3)*(MONTH(Data!$A:$A)=COLUMN(D$1)), 0), ROW(D19)), "")</f>
        <v>324</v>
      </c>
      <c r="F80" s="14">
        <f t="array" ref="F80">IFERROR(INDEX(Data!$B:$Z, MATCH(1, (YEAR(Data!$A:$A)=Dashboard!$B$3)*(MONTH(Data!$A:$A)=COLUMN(E$1)), 0), ROW(E19)), "")</f>
        <v>328</v>
      </c>
      <c r="G80" s="14">
        <f t="array" ref="G80">IFERROR(INDEX(Data!$B:$Z, MATCH(1, (YEAR(Data!$A:$A)=Dashboard!$B$3)*(MONTH(Data!$A:$A)=COLUMN(F$1)), 0), ROW(F19)), "")</f>
        <v>423</v>
      </c>
      <c r="H80" s="14">
        <f t="array" ref="H80">IFERROR(INDEX(Data!$B:$Z, MATCH(1, (YEAR(Data!$A:$A)=Dashboard!$B$3)*(MONTH(Data!$A:$A)=COLUMN(G$1)), 0), ROW(G19)), "")</f>
        <v>458</v>
      </c>
      <c r="I80" s="14">
        <f t="array" ref="I80">IFERROR(INDEX(Data!$B:$Z, MATCH(1, (YEAR(Data!$A:$A)=Dashboard!$B$3)*(MONTH(Data!$A:$A)=COLUMN(H$1)), 0), ROW(H19)), "")</f>
        <v>259</v>
      </c>
      <c r="J80" s="14">
        <f t="array" ref="J80">IFERROR(INDEX(Data!$B:$Z, MATCH(1, (YEAR(Data!$A:$A)=Dashboard!$B$3)*(MONTH(Data!$A:$A)=COLUMN(I$1)), 0), ROW(I19)), "")</f>
        <v>345</v>
      </c>
      <c r="K80" s="14">
        <f t="array" ref="K80">IFERROR(INDEX(Data!$B:$Z, MATCH(1, (YEAR(Data!$A:$A)=Dashboard!$B$3)*(MONTH(Data!$A:$A)=COLUMN(J$1)), 0), ROW(J19)), "")</f>
        <v>365</v>
      </c>
      <c r="L80" s="14">
        <f t="array" ref="L80">IFERROR(INDEX(Data!$B:$Z, MATCH(1, (YEAR(Data!$A:$A)=Dashboard!$B$3)*(MONTH(Data!$A:$A)=COLUMN(K$1)), 0), ROW(K19)), "")</f>
        <v>541</v>
      </c>
      <c r="M80" s="15">
        <f t="array" ref="M80">IFERROR(INDEX(Data!$B:$Z, MATCH(1, (YEAR(Data!$A:$A)=Dashboard!$B$3)*(MONTH(Data!$A:$A)=COLUMN(L$1)), 0), ROW(L19)), "")</f>
        <v>523</v>
      </c>
    </row>
    <row r="81" spans="1:13" ht="15" thickBot="1" x14ac:dyDescent="0.35">
      <c r="A81" s="52"/>
      <c r="B81" s="19">
        <f t="array" ref="B81">IFERROR(INDEX(Data!$B:$Z, MATCH(1, (YEAR(Data!$A:$A)=$A$24)*(MONTH(Data!$A:$A)=COLUMN(A$1)), 0), ROW(A19)), "")</f>
        <v>546</v>
      </c>
      <c r="C81" s="16">
        <f t="array" ref="C81">IFERROR(INDEX(Data!$B:$Z, MATCH(1, (YEAR(Data!$A:$A)=$A$24)*(MONTH(Data!$A:$A)=COLUMN(B$1)), 0), ROW(B19)), "")</f>
        <v>254</v>
      </c>
      <c r="D81" s="16">
        <f t="array" ref="D81">IFERROR(INDEX(Data!$B:$Z, MATCH(1, (YEAR(Data!$A:$A)=$A$24)*(MONTH(Data!$A:$A)=COLUMN(C$1)), 0), ROW(C19)), "")</f>
        <v>153</v>
      </c>
      <c r="E81" s="16">
        <f t="array" ref="E81">IFERROR(INDEX(Data!$B:$Z, MATCH(1, (YEAR(Data!$A:$A)=$A$24)*(MONTH(Data!$A:$A)=COLUMN(D$1)), 0), ROW(D19)), "")</f>
        <v>651</v>
      </c>
      <c r="F81" s="16">
        <f t="array" ref="F81">IFERROR(INDEX(Data!$B:$Z, MATCH(1, (YEAR(Data!$A:$A)=$A$24)*(MONTH(Data!$A:$A)=COLUMN(E$1)), 0), ROW(E19)), "")</f>
        <v>341</v>
      </c>
      <c r="G81" s="16">
        <f t="array" ref="G81">IFERROR(INDEX(Data!$B:$Z, MATCH(1, (YEAR(Data!$A:$A)=$A$24)*(MONTH(Data!$A:$A)=COLUMN(F$1)), 0), ROW(F19)), "")</f>
        <v>451</v>
      </c>
      <c r="H81" s="16">
        <f t="array" ref="H81">IFERROR(INDEX(Data!$B:$Z, MATCH(1, (YEAR(Data!$A:$A)=$A$24)*(MONTH(Data!$A:$A)=COLUMN(G$1)), 0), ROW(G19)), "")</f>
        <v>214</v>
      </c>
      <c r="I81" s="16">
        <f t="array" ref="I81">IFERROR(INDEX(Data!$B:$Z, MATCH(1, (YEAR(Data!$A:$A)=$A$24)*(MONTH(Data!$A:$A)=COLUMN(H$1)), 0), ROW(H19)), "")</f>
        <v>321</v>
      </c>
      <c r="J81" s="16">
        <f t="array" ref="J81">IFERROR(INDEX(Data!$B:$Z, MATCH(1, (YEAR(Data!$A:$A)=$A$24)*(MONTH(Data!$A:$A)=COLUMN(I$1)), 0), ROW(I19)), "")</f>
        <v>580</v>
      </c>
      <c r="K81" s="16">
        <f t="array" ref="K81">IFERROR(INDEX(Data!$B:$Z, MATCH(1, (YEAR(Data!$A:$A)=$A$24)*(MONTH(Data!$A:$A)=COLUMN(J$1)), 0), ROW(J19)), "")</f>
        <v>354</v>
      </c>
      <c r="L81" s="16">
        <f t="array" ref="L81">IFERROR(INDEX(Data!$B:$Z, MATCH(1, (YEAR(Data!$A:$A)=$A$24)*(MONTH(Data!$A:$A)=COLUMN(K$1)), 0), ROW(K19)), "")</f>
        <v>412</v>
      </c>
      <c r="M81" s="17">
        <f t="array" ref="M81">IFERROR(INDEX(Data!$B:$Z, MATCH(1, (YEAR(Data!$A:$A)=$A$24)*(MONTH(Data!$A:$A)=COLUMN(L$1)), 0), ROW(L19)), "")</f>
        <v>325</v>
      </c>
    </row>
  </sheetData>
  <mergeCells count="19">
    <mergeCell ref="A59:A60"/>
    <mergeCell ref="A26:A27"/>
    <mergeCell ref="A29:A30"/>
    <mergeCell ref="A32:A33"/>
    <mergeCell ref="A35:A36"/>
    <mergeCell ref="A38:A39"/>
    <mergeCell ref="A41:A42"/>
    <mergeCell ref="A44:A45"/>
    <mergeCell ref="A47:A48"/>
    <mergeCell ref="A50:A51"/>
    <mergeCell ref="A53:A54"/>
    <mergeCell ref="A56:A57"/>
    <mergeCell ref="A80:A81"/>
    <mergeCell ref="A62:A63"/>
    <mergeCell ref="A65:A66"/>
    <mergeCell ref="A68:A69"/>
    <mergeCell ref="A71:A72"/>
    <mergeCell ref="A74:A75"/>
    <mergeCell ref="A77:A7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Dashboard</vt:lpstr>
      <vt:lpstr>Data</vt:lpstr>
      <vt:lpstr>Data-2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tuncay ablak</dc:creator>
  <cp:lastModifiedBy>tuncay ablak</cp:lastModifiedBy>
  <cp:lastPrinted>2025-10-23T20:36:50Z</cp:lastPrinted>
  <dcterms:created xsi:type="dcterms:W3CDTF">2015-06-05T18:17:20Z</dcterms:created>
  <dcterms:modified xsi:type="dcterms:W3CDTF">2025-10-23T20:50:21Z</dcterms:modified>
</cp:coreProperties>
</file>